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20" windowWidth="27795" windowHeight="11685" tabRatio="555"/>
  </bookViews>
  <sheets>
    <sheet name="Лист3" sheetId="3" r:id="rId1"/>
  </sheets>
  <definedNames>
    <definedName name="_xlnm.Print_Area" localSheetId="0">Лист3!$A$1:$I$106</definedName>
  </definedNames>
  <calcPr calcId="145621"/>
</workbook>
</file>

<file path=xl/calcChain.xml><?xml version="1.0" encoding="utf-8"?>
<calcChain xmlns="http://schemas.openxmlformats.org/spreadsheetml/2006/main">
  <c r="G106" i="3" l="1"/>
  <c r="E105" i="3"/>
  <c r="E101" i="3"/>
  <c r="E96" i="3"/>
  <c r="E94" i="3"/>
  <c r="E92" i="3"/>
  <c r="E85" i="3"/>
  <c r="E82" i="3"/>
  <c r="E72" i="3"/>
  <c r="E69" i="3"/>
  <c r="E64" i="3"/>
  <c r="E67" i="3"/>
  <c r="E61" i="3"/>
  <c r="E42" i="3"/>
  <c r="E40" i="3"/>
  <c r="E37" i="3"/>
  <c r="E35" i="3"/>
  <c r="E29" i="3"/>
  <c r="E23" i="3"/>
  <c r="E19" i="3"/>
  <c r="E13" i="3"/>
  <c r="E11" i="3"/>
  <c r="E7" i="3"/>
  <c r="E106" i="3" l="1"/>
  <c r="H82" i="3" l="1"/>
  <c r="H61" i="3"/>
  <c r="H37" i="3"/>
  <c r="H42" i="3"/>
  <c r="H35" i="3"/>
  <c r="H29" i="3"/>
  <c r="H23" i="3"/>
  <c r="H19" i="3"/>
  <c r="H11" i="3"/>
  <c r="H7" i="3"/>
  <c r="H106" i="3" l="1"/>
  <c r="H9" i="3"/>
  <c r="H8" i="3"/>
  <c r="G11" i="3"/>
  <c r="H10" i="3" l="1"/>
  <c r="G64" i="3" l="1"/>
  <c r="G7" i="3" l="1"/>
  <c r="H3" i="3"/>
  <c r="H43" i="3"/>
  <c r="G61" i="3"/>
  <c r="H36" i="3"/>
  <c r="G37" i="3"/>
  <c r="H73" i="3"/>
  <c r="G82" i="3"/>
  <c r="H93" i="3"/>
  <c r="H94" i="3"/>
  <c r="G94" i="3"/>
  <c r="H103" i="3" l="1"/>
  <c r="H104" i="3"/>
  <c r="H102" i="3"/>
  <c r="H100" i="3" l="1"/>
  <c r="H98" i="3"/>
  <c r="H99" i="3"/>
  <c r="H97" i="3"/>
  <c r="H95" i="3" l="1"/>
  <c r="H90" i="3" l="1"/>
  <c r="H91" i="3"/>
  <c r="H89" i="3"/>
  <c r="H87" i="3" l="1"/>
  <c r="E88" i="3"/>
  <c r="G88" i="3"/>
  <c r="H88" i="3" l="1"/>
  <c r="H84" i="3"/>
  <c r="H83" i="3"/>
  <c r="G85" i="3"/>
  <c r="H85" i="3" l="1"/>
  <c r="H75" i="3"/>
  <c r="H77" i="3"/>
  <c r="H80" i="3"/>
  <c r="H70" i="3" l="1"/>
  <c r="G72" i="3"/>
  <c r="H72" i="3" l="1"/>
  <c r="H68" i="3"/>
  <c r="H66" i="3" l="1"/>
  <c r="H65" i="3"/>
  <c r="H63" i="3" l="1"/>
  <c r="H62" i="3"/>
  <c r="H64" i="3" s="1"/>
  <c r="H45" i="3" l="1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44" i="3"/>
  <c r="G42" i="3" l="1"/>
  <c r="H41" i="3"/>
  <c r="H39" i="3" l="1"/>
  <c r="G40" i="3"/>
  <c r="H38" i="3"/>
  <c r="H40" i="3" l="1"/>
  <c r="H31" i="3"/>
  <c r="H32" i="3"/>
  <c r="H33" i="3"/>
  <c r="H30" i="3"/>
  <c r="H24" i="3" l="1"/>
  <c r="H25" i="3"/>
  <c r="H27" i="3"/>
  <c r="H28" i="3"/>
  <c r="G29" i="3"/>
  <c r="H22" i="3" l="1"/>
  <c r="H21" i="3"/>
  <c r="H20" i="3"/>
  <c r="G19" i="3" l="1"/>
  <c r="H18" i="3"/>
  <c r="H14" i="3"/>
  <c r="H15" i="3"/>
  <c r="H16" i="3"/>
  <c r="H12" i="3" l="1"/>
  <c r="G13" i="3"/>
  <c r="H13" i="3" l="1"/>
  <c r="H5" i="3" l="1"/>
  <c r="H6" i="3"/>
  <c r="H4" i="3"/>
  <c r="G35" i="3"/>
  <c r="H105" i="3" l="1"/>
  <c r="G105" i="3"/>
  <c r="H101" i="3"/>
  <c r="G101" i="3"/>
  <c r="H96" i="3"/>
  <c r="G96" i="3"/>
  <c r="H92" i="3"/>
  <c r="G92" i="3"/>
  <c r="H69" i="3"/>
  <c r="G69" i="3"/>
  <c r="H67" i="3"/>
  <c r="G67" i="3"/>
  <c r="G23" i="3"/>
</calcChain>
</file>

<file path=xl/sharedStrings.xml><?xml version="1.0" encoding="utf-8"?>
<sst xmlns="http://schemas.openxmlformats.org/spreadsheetml/2006/main" count="221" uniqueCount="113">
  <si>
    <t>№ п/п</t>
  </si>
  <si>
    <t xml:space="preserve">Наименование потребителя </t>
  </si>
  <si>
    <t>ООО "Вюн-Кон-Сервис"</t>
  </si>
  <si>
    <t>АО "Коммунальщик"</t>
  </si>
  <si>
    <t>Общество с Ограниченной Ответственностью "Апшеронскжилкомсервис"</t>
  </si>
  <si>
    <t>ООО "Кубань-Армавир"</t>
  </si>
  <si>
    <t>Общество с дополнительной ответственностью управляющая компания "Центр-Сервис+"</t>
  </si>
  <si>
    <t>Общество с ограниченной ответственностью "Высота"</t>
  </si>
  <si>
    <t>Общество с ограниченной ответственностью "Управляющая компания "Вместе"</t>
  </si>
  <si>
    <t>Общество с ограниченной ответственностью Управляющая организация "Горячий Ключ"</t>
  </si>
  <si>
    <t>Общество с ограниченной ответственностью "Комфорт плюс Горячеключевской"</t>
  </si>
  <si>
    <t>Общество с ограниченной ответственностью "МОНОЛИТ"</t>
  </si>
  <si>
    <t>Общество с ограниченной ответственностью Аварийно-диспетчерская служба "Юг Жил Сервис"</t>
  </si>
  <si>
    <t>Общество с ограниченной ответственностью "Городская управляющая компания"</t>
  </si>
  <si>
    <t>Общество с ограниченной ответственностью Управляющая компания "Западная"</t>
  </si>
  <si>
    <t>ООО "ГУК-Краснодар"</t>
  </si>
  <si>
    <t>ООО УК "Надежная"</t>
  </si>
  <si>
    <t>ООО "Управляющая компания "Карасун плюс"</t>
  </si>
  <si>
    <t>ООО Управляющая организация "Домоуправление"</t>
  </si>
  <si>
    <t>Общество с ограниченной ответственностью "Жилищник Юга"</t>
  </si>
  <si>
    <t>ООО "Управляющая компания "НовЖилСервис"</t>
  </si>
  <si>
    <t>Общество с ограниченной ответственностью управляющая компания "Авангард"</t>
  </si>
  <si>
    <t>Общество с ограниченной ответственностью "Феникс и К"</t>
  </si>
  <si>
    <t>ООО "Славянская жилищная компания"</t>
  </si>
  <si>
    <t>Общество с ограниченной ответственностью "Жилищная компания"</t>
  </si>
  <si>
    <t>ООО Управляющая компания "Приморье"</t>
  </si>
  <si>
    <t>ООО "УК "ЖИЛКОМСЕРВИС"</t>
  </si>
  <si>
    <t>ООО СОЮЗ УК ЮФО "ЭКОНОМ СЕРВИС"</t>
  </si>
  <si>
    <t>ООО "УО"МАН"</t>
  </si>
  <si>
    <t>РМУП "Тепловые сети" Темрюкского района Краснодарского края</t>
  </si>
  <si>
    <t>Итого</t>
  </si>
  <si>
    <t>Муниципальное образование</t>
  </si>
  <si>
    <t>Количество месяцев задолженности (мес.)</t>
  </si>
  <si>
    <t>Вид деятельности</t>
  </si>
  <si>
    <t>Итого задолженность потребителей по МО</t>
  </si>
  <si>
    <t>Муниципальное образование город Апшеронск</t>
  </si>
  <si>
    <t>Муниципальное образование город Армавир</t>
  </si>
  <si>
    <t>Муниципальное образование город-курорт Геленджик</t>
  </si>
  <si>
    <t>Муниципальное образование город Ейск</t>
  </si>
  <si>
    <t>Муниципальное образование город Кореновск</t>
  </si>
  <si>
    <t>Муниципальное образование город Краснодар</t>
  </si>
  <si>
    <t>Муниципальное образование город Курганинск</t>
  </si>
  <si>
    <t>Муниципальное образование город Новороссийск</t>
  </si>
  <si>
    <t>Муниципальное образование город Приморско-Ахтарск</t>
  </si>
  <si>
    <t>Муниципальное образование город Славянск</t>
  </si>
  <si>
    <t>Муниципальное образование город Темрюк</t>
  </si>
  <si>
    <t>Муниципальное образование город Тихорецк</t>
  </si>
  <si>
    <t>Муниципальное образование город Туапсе</t>
  </si>
  <si>
    <t>Муниципальное образование город Усть-Лабинск</t>
  </si>
  <si>
    <t>ИКУ</t>
  </si>
  <si>
    <t>ВКХ</t>
  </si>
  <si>
    <t>Муниципальное образование город Крымск</t>
  </si>
  <si>
    <t>Сумма задолженности на 01.07.2020, (тыс.руб.)</t>
  </si>
  <si>
    <t>Товарищество собственников жилья "Содружество"</t>
  </si>
  <si>
    <t xml:space="preserve">Муниципальное образование город Абинск
</t>
  </si>
  <si>
    <t>Сумма задолженности на 01.01.2020, (тыс.руб.)</t>
  </si>
  <si>
    <t>Начислено за 6 мес. (тыс. руб.)</t>
  </si>
  <si>
    <t>Товарищество собственников жилья "Восход -110"</t>
  </si>
  <si>
    <t>ООО" Альтернативные коммунальные системы"</t>
  </si>
  <si>
    <t>Дачное некоммерческое товарищество "Поселок Восход"</t>
  </si>
  <si>
    <t>СНТ "Дружба-3"</t>
  </si>
  <si>
    <t>Дачное некоммерческое товарищество "Дружба 5"</t>
  </si>
  <si>
    <t>СНТ "Урупское"</t>
  </si>
  <si>
    <t>Муниципальное образование город Белореченск</t>
  </si>
  <si>
    <t>Муниципальное унитарное предприятие Белореченского городского поселения Белореченского района "Наш город"</t>
  </si>
  <si>
    <t>Общество с ограниченной ответственностью "Управляющая компания Белореченского района - Жилкомсервис"</t>
  </si>
  <si>
    <t>Общество с ограниченной ответственностью "Концессии водоснабжения-Геленджик"</t>
  </si>
  <si>
    <t>СНТ "Геолог"</t>
  </si>
  <si>
    <t>Садоводческое некоммерческое товарищество "Лесное"  "Строитель"</t>
  </si>
  <si>
    <t>Открытое акционерное общество "Управляющая компания Абинского района"</t>
  </si>
  <si>
    <t>Муниципальное унитарное предприятие муниципального образования город Горячий Ключ "Водоканал"</t>
  </si>
  <si>
    <t>Муниципальное унитарное предприятие муниципального образования город Горячий Ключ "Тепловые сети"</t>
  </si>
  <si>
    <t>Некоммерческое садоводческое товарищество "Связист"</t>
  </si>
  <si>
    <t>ООО УЭР "Кубань"</t>
  </si>
  <si>
    <t>ООО "Управляющая компания "Город"</t>
  </si>
  <si>
    <t>Общество с ограниченной ответственностью "КУБ-С"</t>
  </si>
  <si>
    <t>Дачное некоммерческое товарищество "Гидростроитель"</t>
  </si>
  <si>
    <t>Садоводческое некоммерческое товарищество "Краснодарсельмаш-1"</t>
  </si>
  <si>
    <t>Общество с ограниченной ответственностью "Управляющая компания ЮРСК СЕРВИС"</t>
  </si>
  <si>
    <t>Садоводческое  некомерческое товарищество "Восход"</t>
  </si>
  <si>
    <t>Садоводческое некоммерческое товарищество "Железнодорожник"</t>
  </si>
  <si>
    <t>Товарищество собственников недвижимости "Животновод"</t>
  </si>
  <si>
    <t>Садоводческое некоммерческое товарищество "Хуторок-Южный"</t>
  </si>
  <si>
    <t>Некоммерческое садоводческое товарищество Краснодарского ТТУ</t>
  </si>
  <si>
    <t>Товарищество собственников жилья "Покров"</t>
  </si>
  <si>
    <t>Товарищество собственников жилья "Покровское"</t>
  </si>
  <si>
    <t>Непубличное акционерное общество "ТЭК"</t>
  </si>
  <si>
    <t>Общество с ограниченной ответственностью "ТеплоЭнергетик"</t>
  </si>
  <si>
    <t>МУП "Благоустройство-Услуга"</t>
  </si>
  <si>
    <t>Общество с ограниченной ответственностью "УК Четыре сезона"</t>
  </si>
  <si>
    <t>Муниципальное образование поселок городского типа Мостовской</t>
  </si>
  <si>
    <t>Муниципальное унитарное предприятие "Мостовские тепловые сети" Мостовского городского поселения Краснодарского края</t>
  </si>
  <si>
    <t>Муниципальное унитарное предприятие "Водоканал города Новороссийска"</t>
  </si>
  <si>
    <t>Акционерное общество "Новороссийская управляющая компания"</t>
  </si>
  <si>
    <t>Муниципальное унитарное предприятие "Городская управляющая компания" муниципального образования город Новороссийск</t>
  </si>
  <si>
    <t>Общество с ограниченной ответственностью "РосГосСервис"</t>
  </si>
  <si>
    <t>Общество с Ограниченной Ответственностью Управляющая компания "НОРД ОСТ"</t>
  </si>
  <si>
    <t>АО "Региональная теплосетевая компания"</t>
  </si>
  <si>
    <t>Садоводческое товарищество "Дружба"</t>
  </si>
  <si>
    <t>ООО "УК Четыре сезона"</t>
  </si>
  <si>
    <t>Муниципальное унитарное предприятие Темрюкского городского поселения Темрюкского района  "Темрюкское управление жилищно-коммунальным хозяйством"</t>
  </si>
  <si>
    <t>Муниципальное унитарное предприятие Тихорецкого городского поселения Тихорецкого района "Водоканал"</t>
  </si>
  <si>
    <t>УК  "ШЕПСИНСКАЯ УПРАВЛЯЮЩАЯ КОМПАНИЯ"</t>
  </si>
  <si>
    <t>АО"Очистные сооружения"</t>
  </si>
  <si>
    <t>ЗАО "Усть-Лабинсктеплоэнерго"</t>
  </si>
  <si>
    <t>ЖКХ</t>
  </si>
  <si>
    <t>Муниципальное образование город Тимашевск</t>
  </si>
  <si>
    <t>Акционерное Общество "Автономная теплоэнергетическая компания"</t>
  </si>
  <si>
    <t>Муниципальное образование город Горячий Ключ</t>
  </si>
  <si>
    <t>Муниципальное образование город Гулькевичи</t>
  </si>
  <si>
    <t>Муниципальное образование город-курорт Анапа</t>
  </si>
  <si>
    <t>Информация о дебиторской задолженности предприятий ЖК и ИКУ перед АО "НЭСК" на 01.07.2020 (по наиболее крупным должникам)</t>
  </si>
  <si>
    <t>свыше 3-х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</si>
</sst>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charset val="204"/>
      <scheme val="minor"/>
    </font>
    <font>
      <b/>
      <sz val="2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20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15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0" fillId="0" borderId="0" xfId="0" applyBorder="1"/>
    <xf numFmtId="4" fontId="0" fillId="0" borderId="0" xfId="0" applyNumberFormat="1"/>
    <xf numFmtId="4" fontId="3" fillId="2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ill="1" applyBorder="1"/>
    <xf numFmtId="0" fontId="0" fillId="0" borderId="0" xfId="0" applyFill="1" applyBorder="1"/>
    <xf numFmtId="164" fontId="7" fillId="0" borderId="0" xfId="0" applyNumberFormat="1" applyFont="1" applyFill="1" applyBorder="1"/>
    <xf numFmtId="0" fontId="4" fillId="2" borderId="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 vertical="center" wrapText="1"/>
    </xf>
    <xf numFmtId="165" fontId="8" fillId="2" borderId="1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Fill="1" applyBorder="1"/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7"/>
  <sheetViews>
    <sheetView tabSelected="1" topLeftCell="A85" zoomScale="40" zoomScaleNormal="40" workbookViewId="0">
      <selection activeCell="G107" sqref="G107"/>
    </sheetView>
  </sheetViews>
  <sheetFormatPr defaultRowHeight="15" x14ac:dyDescent="0.25"/>
  <cols>
    <col min="1" max="1" width="16.5703125" style="1" customWidth="1"/>
    <col min="2" max="2" width="52.42578125" style="9" customWidth="1"/>
    <col min="3" max="3" width="61.42578125" style="9" customWidth="1"/>
    <col min="4" max="4" width="109.42578125" style="3" customWidth="1"/>
    <col min="5" max="5" width="36" style="1" customWidth="1"/>
    <col min="6" max="6" width="29.5703125" style="1" customWidth="1"/>
    <col min="7" max="7" width="37.85546875" style="1" customWidth="1"/>
    <col min="8" max="8" width="32.140625" style="1" customWidth="1"/>
    <col min="9" max="9" width="9.140625" style="1"/>
    <col min="10" max="10" width="9.140625" style="1" customWidth="1"/>
    <col min="11" max="15" width="9.140625" style="1"/>
    <col min="16" max="16" width="9.140625" style="1" customWidth="1"/>
    <col min="17" max="17" width="32.42578125" style="1" customWidth="1"/>
    <col min="18" max="18" width="46.28515625" style="1" customWidth="1"/>
    <col min="19" max="19" width="47" style="1" customWidth="1"/>
    <col min="20" max="20" width="19.5703125" style="1" customWidth="1"/>
    <col min="21" max="16384" width="9.140625" style="1"/>
  </cols>
  <sheetData>
    <row r="1" spans="1:22" ht="155.25" customHeight="1" x14ac:dyDescent="0.25">
      <c r="A1" s="50" t="s">
        <v>111</v>
      </c>
      <c r="B1" s="50"/>
      <c r="C1" s="50"/>
      <c r="D1" s="50"/>
      <c r="E1" s="50"/>
      <c r="F1" s="50"/>
      <c r="G1" s="50"/>
      <c r="H1" s="50"/>
    </row>
    <row r="2" spans="1:22" ht="237.75" customHeight="1" x14ac:dyDescent="0.25">
      <c r="A2" s="4" t="s">
        <v>0</v>
      </c>
      <c r="B2" s="4" t="s">
        <v>31</v>
      </c>
      <c r="C2" s="4" t="s">
        <v>33</v>
      </c>
      <c r="D2" s="4" t="s">
        <v>1</v>
      </c>
      <c r="E2" s="4" t="s">
        <v>55</v>
      </c>
      <c r="F2" s="4" t="s">
        <v>56</v>
      </c>
      <c r="G2" s="4" t="s">
        <v>52</v>
      </c>
      <c r="H2" s="4" t="s">
        <v>32</v>
      </c>
      <c r="J2" s="26"/>
      <c r="K2" s="26"/>
      <c r="L2" s="11"/>
      <c r="P2" s="11"/>
      <c r="Q2" s="11"/>
      <c r="R2" s="11"/>
      <c r="S2" s="11"/>
      <c r="T2" s="11"/>
      <c r="U2" s="11"/>
      <c r="V2" s="11"/>
    </row>
    <row r="3" spans="1:22" ht="63" customHeight="1" x14ac:dyDescent="0.25">
      <c r="A3" s="4"/>
      <c r="B3" s="42" t="s">
        <v>54</v>
      </c>
      <c r="C3" s="32" t="s">
        <v>105</v>
      </c>
      <c r="D3" s="37" t="s">
        <v>107</v>
      </c>
      <c r="E3" s="7">
        <v>1691.2077199999999</v>
      </c>
      <c r="F3" s="7">
        <v>4453.3660099999997</v>
      </c>
      <c r="G3" s="7">
        <v>3135.29369</v>
      </c>
      <c r="H3" s="27">
        <f>G3/(F3/6)</f>
        <v>4.2241670901871373</v>
      </c>
      <c r="J3" s="26"/>
      <c r="K3" s="26"/>
      <c r="L3" s="11"/>
      <c r="P3" s="11"/>
      <c r="Q3" s="11"/>
      <c r="R3" s="11"/>
      <c r="S3" s="11"/>
      <c r="T3" s="11"/>
      <c r="U3" s="11"/>
      <c r="V3" s="11"/>
    </row>
    <row r="4" spans="1:22" ht="54.95" customHeight="1" x14ac:dyDescent="0.25">
      <c r="A4" s="4"/>
      <c r="B4" s="43"/>
      <c r="C4" s="30" t="s">
        <v>49</v>
      </c>
      <c r="D4" s="6" t="s">
        <v>53</v>
      </c>
      <c r="E4" s="7">
        <v>1475.42805</v>
      </c>
      <c r="F4" s="7">
        <v>319.97078999999997</v>
      </c>
      <c r="G4" s="7">
        <v>1697.4435600000002</v>
      </c>
      <c r="H4" s="27">
        <f>G4/(F4/6)</f>
        <v>31.829972229652594</v>
      </c>
      <c r="P4" s="11"/>
      <c r="Q4" s="11"/>
      <c r="R4" s="11"/>
      <c r="S4" s="11"/>
      <c r="T4" s="11"/>
      <c r="U4" s="11"/>
      <c r="V4" s="11"/>
    </row>
    <row r="5" spans="1:22" ht="54.95" customHeight="1" x14ac:dyDescent="0.25">
      <c r="A5" s="4"/>
      <c r="B5" s="43"/>
      <c r="C5" s="30" t="s">
        <v>49</v>
      </c>
      <c r="D5" s="6" t="s">
        <v>69</v>
      </c>
      <c r="E5" s="7">
        <v>197.70851999999999</v>
      </c>
      <c r="F5" s="7">
        <v>147.01765</v>
      </c>
      <c r="G5" s="7">
        <v>208.49820000000003</v>
      </c>
      <c r="H5" s="27">
        <f t="shared" ref="H5:H6" si="0">G5/(F5/6)</f>
        <v>8.5091089403211111</v>
      </c>
      <c r="P5" s="11"/>
      <c r="Q5" s="11"/>
      <c r="R5" s="11"/>
      <c r="S5" s="11"/>
      <c r="T5" s="11"/>
      <c r="U5" s="11"/>
      <c r="V5" s="11"/>
    </row>
    <row r="6" spans="1:22" ht="54.95" customHeight="1" x14ac:dyDescent="0.25">
      <c r="A6" s="4"/>
      <c r="B6" s="44"/>
      <c r="C6" s="30" t="s">
        <v>49</v>
      </c>
      <c r="D6" s="6" t="s">
        <v>57</v>
      </c>
      <c r="E6" s="7">
        <v>162.43759</v>
      </c>
      <c r="F6" s="7">
        <v>40.894620000000003</v>
      </c>
      <c r="G6" s="7">
        <v>135.21024</v>
      </c>
      <c r="H6" s="27">
        <f t="shared" si="0"/>
        <v>19.837852509694429</v>
      </c>
      <c r="P6" s="11"/>
      <c r="Q6" s="11"/>
      <c r="R6" s="11"/>
      <c r="S6" s="11"/>
      <c r="T6" s="11"/>
      <c r="U6" s="11"/>
      <c r="V6" s="11"/>
    </row>
    <row r="7" spans="1:22" ht="54.95" customHeight="1" x14ac:dyDescent="0.25">
      <c r="A7" s="5"/>
      <c r="B7" s="41" t="s">
        <v>34</v>
      </c>
      <c r="C7" s="41"/>
      <c r="D7" s="41"/>
      <c r="E7" s="10">
        <f>SUM(E3:E6)</f>
        <v>3526.78188</v>
      </c>
      <c r="F7" s="10"/>
      <c r="G7" s="10">
        <f>SUM(G3:G6)</f>
        <v>5176.4456900000005</v>
      </c>
      <c r="H7" s="28">
        <f>AVERAGE(H3:H6)</f>
        <v>16.100275192463819</v>
      </c>
      <c r="P7" s="11"/>
      <c r="Q7" s="11"/>
      <c r="R7" s="11"/>
      <c r="S7" s="11"/>
      <c r="T7" s="11"/>
      <c r="U7" s="11"/>
      <c r="V7" s="11"/>
    </row>
    <row r="8" spans="1:22" ht="54.95" customHeight="1" x14ac:dyDescent="0.25">
      <c r="A8" s="5"/>
      <c r="B8" s="42" t="s">
        <v>110</v>
      </c>
      <c r="C8" s="38" t="s">
        <v>49</v>
      </c>
      <c r="D8" s="37" t="s">
        <v>2</v>
      </c>
      <c r="E8" s="25">
        <v>17363.993030000001</v>
      </c>
      <c r="F8" s="25">
        <v>6062.2343600000004</v>
      </c>
      <c r="G8" s="25">
        <v>20551.36939</v>
      </c>
      <c r="H8" s="27">
        <f t="shared" ref="H8" si="1">G8/(F8/6)</f>
        <v>20.340390855493087</v>
      </c>
      <c r="P8" s="11"/>
      <c r="Q8" s="11"/>
      <c r="R8" s="11"/>
      <c r="S8" s="11"/>
      <c r="T8" s="11"/>
      <c r="U8" s="11"/>
      <c r="V8" s="11"/>
    </row>
    <row r="9" spans="1:22" ht="54.95" customHeight="1" x14ac:dyDescent="0.25">
      <c r="A9" s="5"/>
      <c r="B9" s="43"/>
      <c r="C9" s="38" t="s">
        <v>49</v>
      </c>
      <c r="D9" s="37" t="s">
        <v>3</v>
      </c>
      <c r="E9" s="25">
        <v>2955.1915100000001</v>
      </c>
      <c r="F9" s="25">
        <v>5577.4062900000008</v>
      </c>
      <c r="G9" s="25">
        <v>3458.17598</v>
      </c>
      <c r="H9" s="27">
        <f>G9/(F9/6)</f>
        <v>3.7201980277466924</v>
      </c>
      <c r="P9" s="11"/>
      <c r="Q9" s="11"/>
      <c r="R9" s="11"/>
      <c r="S9" s="11"/>
      <c r="T9" s="11"/>
      <c r="U9" s="11"/>
      <c r="V9" s="11"/>
    </row>
    <row r="10" spans="1:22" ht="54.95" customHeight="1" x14ac:dyDescent="0.25">
      <c r="A10" s="5"/>
      <c r="B10" s="44"/>
      <c r="C10" s="30" t="s">
        <v>49</v>
      </c>
      <c r="D10" s="6" t="s">
        <v>58</v>
      </c>
      <c r="E10" s="7">
        <v>2260.1192599999999</v>
      </c>
      <c r="F10" s="7">
        <v>8528.0222400000002</v>
      </c>
      <c r="G10" s="7">
        <v>2920.0552600000001</v>
      </c>
      <c r="H10" s="27">
        <f>G10/(F10/6)</f>
        <v>2.0544425268759618</v>
      </c>
      <c r="P10" s="14"/>
      <c r="Q10" s="15"/>
      <c r="R10" s="16"/>
      <c r="S10" s="11"/>
      <c r="T10" s="11"/>
      <c r="U10" s="11"/>
      <c r="V10" s="11"/>
    </row>
    <row r="11" spans="1:22" ht="54.95" customHeight="1" x14ac:dyDescent="0.25">
      <c r="A11" s="5"/>
      <c r="B11" s="41" t="s">
        <v>34</v>
      </c>
      <c r="C11" s="41"/>
      <c r="D11" s="41"/>
      <c r="E11" s="10">
        <f>SUM(E8:E10)</f>
        <v>22579.303800000002</v>
      </c>
      <c r="F11" s="10"/>
      <c r="G11" s="10">
        <f>SUM(G8:G10)</f>
        <v>26929.600630000001</v>
      </c>
      <c r="H11" s="28">
        <f>AVERAGE(H8:H10)</f>
        <v>8.705010470038582</v>
      </c>
      <c r="P11" s="17"/>
      <c r="Q11" s="18"/>
      <c r="R11" s="18"/>
      <c r="S11" s="11"/>
      <c r="T11" s="11"/>
      <c r="U11" s="11"/>
      <c r="V11" s="11"/>
    </row>
    <row r="12" spans="1:22" ht="54.95" customHeight="1" x14ac:dyDescent="0.25">
      <c r="A12" s="5"/>
      <c r="B12" s="32" t="s">
        <v>35</v>
      </c>
      <c r="C12" s="30" t="s">
        <v>49</v>
      </c>
      <c r="D12" s="8" t="s">
        <v>4</v>
      </c>
      <c r="E12" s="7">
        <v>1922.76431</v>
      </c>
      <c r="F12" s="7">
        <v>451.69290000000001</v>
      </c>
      <c r="G12" s="7">
        <v>2374.45721</v>
      </c>
      <c r="H12" s="27">
        <f>G12/(F12/6)</f>
        <v>31.540773078345929</v>
      </c>
      <c r="P12" s="18"/>
      <c r="Q12" s="18"/>
      <c r="R12" s="18"/>
    </row>
    <row r="13" spans="1:22" ht="54.95" customHeight="1" x14ac:dyDescent="0.25">
      <c r="A13" s="5"/>
      <c r="B13" s="41" t="s">
        <v>34</v>
      </c>
      <c r="C13" s="41"/>
      <c r="D13" s="41"/>
      <c r="E13" s="10">
        <f>SUM(E12:E12)</f>
        <v>1922.76431</v>
      </c>
      <c r="F13" s="10"/>
      <c r="G13" s="10">
        <f>SUM(G12:G12)</f>
        <v>2374.45721</v>
      </c>
      <c r="H13" s="28">
        <f>AVERAGE(H12:H12)</f>
        <v>31.540773078345929</v>
      </c>
      <c r="P13" s="18"/>
      <c r="Q13" s="18"/>
      <c r="R13" s="18"/>
    </row>
    <row r="14" spans="1:22" ht="54.95" customHeight="1" x14ac:dyDescent="0.25">
      <c r="A14" s="5"/>
      <c r="B14" s="42" t="s">
        <v>36</v>
      </c>
      <c r="C14" s="30" t="s">
        <v>49</v>
      </c>
      <c r="D14" s="6" t="s">
        <v>5</v>
      </c>
      <c r="E14" s="7">
        <v>4650.3553499999998</v>
      </c>
      <c r="F14" s="7">
        <v>2825.0312899999999</v>
      </c>
      <c r="G14" s="7">
        <v>5038.8159900000001</v>
      </c>
      <c r="H14" s="27">
        <f t="shared" ref="H14:H18" si="2">G14/(F14/6)</f>
        <v>10.701791533077143</v>
      </c>
      <c r="P14" s="14"/>
      <c r="Q14" s="15"/>
      <c r="R14" s="16"/>
    </row>
    <row r="15" spans="1:22" ht="54.95" customHeight="1" x14ac:dyDescent="0.25">
      <c r="A15" s="5"/>
      <c r="B15" s="43"/>
      <c r="C15" s="30" t="s">
        <v>49</v>
      </c>
      <c r="D15" s="6" t="s">
        <v>59</v>
      </c>
      <c r="E15" s="7">
        <v>3519.13508</v>
      </c>
      <c r="F15" s="7">
        <v>855.37931999999989</v>
      </c>
      <c r="G15" s="7">
        <v>2814.2223199999999</v>
      </c>
      <c r="H15" s="27">
        <f t="shared" si="2"/>
        <v>19.740170851920997</v>
      </c>
      <c r="P15" s="14"/>
      <c r="Q15" s="15"/>
      <c r="R15" s="16"/>
    </row>
    <row r="16" spans="1:22" ht="54.95" customHeight="1" x14ac:dyDescent="0.25">
      <c r="A16" s="5"/>
      <c r="B16" s="43"/>
      <c r="C16" s="30" t="s">
        <v>49</v>
      </c>
      <c r="D16" s="6" t="s">
        <v>60</v>
      </c>
      <c r="E16" s="7">
        <v>1071.0437899999999</v>
      </c>
      <c r="F16" s="7">
        <v>857.44021999999995</v>
      </c>
      <c r="G16" s="7">
        <v>1928.4840099999999</v>
      </c>
      <c r="H16" s="27">
        <f t="shared" si="2"/>
        <v>13.494706441458975</v>
      </c>
      <c r="P16" s="14"/>
      <c r="Q16" s="15"/>
      <c r="R16" s="16"/>
    </row>
    <row r="17" spans="1:18" ht="54.95" customHeight="1" x14ac:dyDescent="0.25">
      <c r="A17" s="5"/>
      <c r="B17" s="43"/>
      <c r="C17" s="30" t="s">
        <v>49</v>
      </c>
      <c r="D17" s="6" t="s">
        <v>61</v>
      </c>
      <c r="E17" s="7">
        <v>1774.7274199999999</v>
      </c>
      <c r="F17" s="7">
        <v>0</v>
      </c>
      <c r="G17" s="7">
        <v>1774.7274199999999</v>
      </c>
      <c r="H17" s="27">
        <v>36</v>
      </c>
      <c r="P17" s="14"/>
      <c r="Q17" s="15"/>
      <c r="R17" s="16"/>
    </row>
    <row r="18" spans="1:18" ht="54.95" customHeight="1" x14ac:dyDescent="0.25">
      <c r="A18" s="5"/>
      <c r="B18" s="44"/>
      <c r="C18" s="30" t="s">
        <v>49</v>
      </c>
      <c r="D18" s="6" t="s">
        <v>62</v>
      </c>
      <c r="E18" s="7">
        <v>784.57415000000003</v>
      </c>
      <c r="F18" s="7">
        <v>876.63459999999998</v>
      </c>
      <c r="G18" s="7">
        <v>1189.20875</v>
      </c>
      <c r="H18" s="27">
        <f t="shared" si="2"/>
        <v>8.1393690141821917</v>
      </c>
      <c r="P18" s="14"/>
      <c r="Q18" s="15"/>
      <c r="R18" s="16"/>
    </row>
    <row r="19" spans="1:18" ht="54.95" customHeight="1" x14ac:dyDescent="0.25">
      <c r="A19" s="5"/>
      <c r="B19" s="41" t="s">
        <v>34</v>
      </c>
      <c r="C19" s="41"/>
      <c r="D19" s="41"/>
      <c r="E19" s="10">
        <f>SUM(E14:E18)</f>
        <v>11799.835789999999</v>
      </c>
      <c r="F19" s="10"/>
      <c r="G19" s="10">
        <f>SUM(G14:G18)</f>
        <v>12745.458489999999</v>
      </c>
      <c r="H19" s="28">
        <f>AVERAGE(H14:H18)</f>
        <v>17.615207568127865</v>
      </c>
      <c r="P19" s="18"/>
      <c r="Q19" s="18"/>
      <c r="R19" s="18"/>
    </row>
    <row r="20" spans="1:18" ht="54.95" customHeight="1" x14ac:dyDescent="0.35">
      <c r="A20" s="5"/>
      <c r="B20" s="43" t="s">
        <v>63</v>
      </c>
      <c r="C20" s="30" t="s">
        <v>49</v>
      </c>
      <c r="D20" s="6" t="s">
        <v>64</v>
      </c>
      <c r="E20" s="7">
        <v>3382.0461800000003</v>
      </c>
      <c r="F20" s="7">
        <v>663.22685000000001</v>
      </c>
      <c r="G20" s="7">
        <v>3028.6726600000002</v>
      </c>
      <c r="H20" s="27">
        <f>G20/(F20/6)</f>
        <v>27.3994274508036</v>
      </c>
      <c r="O20" s="2"/>
      <c r="P20" s="18"/>
      <c r="Q20" s="18"/>
      <c r="R20" s="18"/>
    </row>
    <row r="21" spans="1:18" ht="54.95" customHeight="1" x14ac:dyDescent="0.25">
      <c r="A21" s="5"/>
      <c r="B21" s="43"/>
      <c r="C21" s="30" t="s">
        <v>49</v>
      </c>
      <c r="D21" s="6" t="s">
        <v>6</v>
      </c>
      <c r="E21" s="7">
        <v>1326.1274599999999</v>
      </c>
      <c r="F21" s="7">
        <v>363.04396000000003</v>
      </c>
      <c r="G21" s="7">
        <v>1622.83671</v>
      </c>
      <c r="H21" s="27">
        <f t="shared" ref="H21" si="3">G21/(F21/6)</f>
        <v>26.820499258547091</v>
      </c>
      <c r="P21" s="18"/>
      <c r="Q21" s="18"/>
      <c r="R21" s="18"/>
    </row>
    <row r="22" spans="1:18" ht="54.95" customHeight="1" x14ac:dyDescent="0.25">
      <c r="A22" s="5"/>
      <c r="B22" s="44"/>
      <c r="C22" s="30" t="s">
        <v>49</v>
      </c>
      <c r="D22" s="6" t="s">
        <v>65</v>
      </c>
      <c r="E22" s="7">
        <v>840.36522000000002</v>
      </c>
      <c r="F22" s="7">
        <v>592.24287000000004</v>
      </c>
      <c r="G22" s="7">
        <v>1212.6080900000002</v>
      </c>
      <c r="H22" s="27">
        <f>G22/(F22/6)</f>
        <v>12.284906933535561</v>
      </c>
      <c r="P22" s="14"/>
      <c r="Q22" s="15"/>
      <c r="R22" s="16"/>
    </row>
    <row r="23" spans="1:18" ht="54.95" customHeight="1" x14ac:dyDescent="0.25">
      <c r="A23" s="5"/>
      <c r="B23" s="41" t="s">
        <v>34</v>
      </c>
      <c r="C23" s="41"/>
      <c r="D23" s="41"/>
      <c r="E23" s="10">
        <f>SUM(E20:E22)</f>
        <v>5548.5388599999997</v>
      </c>
      <c r="F23" s="10"/>
      <c r="G23" s="10">
        <f>SUM(G20:G22)</f>
        <v>5864.1174599999995</v>
      </c>
      <c r="H23" s="28">
        <f>AVERAGE(H20:H22)</f>
        <v>22.168277880962084</v>
      </c>
      <c r="P23" s="14"/>
      <c r="Q23" s="15"/>
      <c r="R23" s="16"/>
    </row>
    <row r="24" spans="1:18" ht="57" customHeight="1" x14ac:dyDescent="0.25">
      <c r="A24" s="5"/>
      <c r="B24" s="42" t="s">
        <v>37</v>
      </c>
      <c r="C24" s="30" t="s">
        <v>49</v>
      </c>
      <c r="D24" s="6" t="s">
        <v>66</v>
      </c>
      <c r="E24" s="7">
        <v>7549.6721100000004</v>
      </c>
      <c r="F24" s="7">
        <v>71287.215709999989</v>
      </c>
      <c r="G24" s="7">
        <v>22107.562000000002</v>
      </c>
      <c r="H24" s="27">
        <f>G24/(F24/6)</f>
        <v>1.8607175308909261</v>
      </c>
      <c r="P24" s="14"/>
      <c r="Q24" s="15"/>
      <c r="R24" s="16"/>
    </row>
    <row r="25" spans="1:18" ht="54.95" customHeight="1" x14ac:dyDescent="0.25">
      <c r="A25" s="5"/>
      <c r="B25" s="43"/>
      <c r="C25" s="30" t="s">
        <v>49</v>
      </c>
      <c r="D25" s="6" t="s">
        <v>67</v>
      </c>
      <c r="E25" s="7">
        <v>3048.9056299999997</v>
      </c>
      <c r="F25" s="7">
        <v>1577.40401</v>
      </c>
      <c r="G25" s="7">
        <v>4626.3096399999995</v>
      </c>
      <c r="H25" s="27">
        <f t="shared" ref="H25:H36" si="4">G25/(F25/6)</f>
        <v>17.597177174666875</v>
      </c>
      <c r="P25" s="14"/>
      <c r="Q25" s="15"/>
      <c r="R25" s="16"/>
    </row>
    <row r="26" spans="1:18" ht="54.95" customHeight="1" x14ac:dyDescent="0.25">
      <c r="A26" s="5"/>
      <c r="B26" s="43"/>
      <c r="C26" s="30" t="s">
        <v>49</v>
      </c>
      <c r="D26" s="6" t="s">
        <v>8</v>
      </c>
      <c r="E26" s="7">
        <v>3414.4672700000001</v>
      </c>
      <c r="F26" s="7">
        <v>104.46397</v>
      </c>
      <c r="G26" s="7">
        <v>3143.5360099999998</v>
      </c>
      <c r="H26" s="27" t="s">
        <v>112</v>
      </c>
      <c r="P26" s="14"/>
      <c r="Q26" s="15"/>
      <c r="R26" s="16"/>
    </row>
    <row r="27" spans="1:18" ht="54.95" customHeight="1" x14ac:dyDescent="0.25">
      <c r="A27" s="5"/>
      <c r="B27" s="43"/>
      <c r="C27" s="30" t="s">
        <v>49</v>
      </c>
      <c r="D27" s="6" t="s">
        <v>7</v>
      </c>
      <c r="E27" s="7">
        <v>2012.4616599999999</v>
      </c>
      <c r="F27" s="7">
        <v>1137.6336399999998</v>
      </c>
      <c r="G27" s="7">
        <v>3115.1530900000002</v>
      </c>
      <c r="H27" s="27">
        <f t="shared" si="4"/>
        <v>16.429646489708237</v>
      </c>
      <c r="P27" s="14"/>
      <c r="Q27" s="15"/>
      <c r="R27" s="16"/>
    </row>
    <row r="28" spans="1:18" ht="54.95" customHeight="1" x14ac:dyDescent="0.25">
      <c r="A28" s="5"/>
      <c r="B28" s="44"/>
      <c r="C28" s="30" t="s">
        <v>49</v>
      </c>
      <c r="D28" s="6" t="s">
        <v>68</v>
      </c>
      <c r="E28" s="7">
        <v>2162.1634599999998</v>
      </c>
      <c r="F28" s="7">
        <v>1026.6704499999998</v>
      </c>
      <c r="G28" s="7">
        <v>2666.5447300000001</v>
      </c>
      <c r="H28" s="27">
        <f t="shared" si="4"/>
        <v>15.583645540786728</v>
      </c>
      <c r="P28" s="14"/>
      <c r="Q28" s="15"/>
      <c r="R28" s="16"/>
    </row>
    <row r="29" spans="1:18" ht="54.95" customHeight="1" x14ac:dyDescent="0.25">
      <c r="A29" s="5"/>
      <c r="B29" s="41" t="s">
        <v>34</v>
      </c>
      <c r="C29" s="41"/>
      <c r="D29" s="41"/>
      <c r="E29" s="10">
        <f>SUM(E24:E28)</f>
        <v>18187.670130000002</v>
      </c>
      <c r="F29" s="10"/>
      <c r="G29" s="10">
        <f>SUM(G24:G28)</f>
        <v>35659.105470000002</v>
      </c>
      <c r="H29" s="28">
        <f>AVERAGE(H24:H28)</f>
        <v>12.867796684013191</v>
      </c>
      <c r="P29" s="18"/>
      <c r="Q29" s="18"/>
      <c r="R29" s="18"/>
    </row>
    <row r="30" spans="1:18" ht="60" customHeight="1" x14ac:dyDescent="0.25">
      <c r="A30" s="5"/>
      <c r="B30" s="42" t="s">
        <v>108</v>
      </c>
      <c r="C30" s="30" t="s">
        <v>50</v>
      </c>
      <c r="D30" s="6" t="s">
        <v>70</v>
      </c>
      <c r="E30" s="7">
        <v>12567.185310000001</v>
      </c>
      <c r="F30" s="7">
        <v>20465.81986</v>
      </c>
      <c r="G30" s="7">
        <v>11578.744070000001</v>
      </c>
      <c r="H30" s="27">
        <f t="shared" si="4"/>
        <v>3.394560535333472</v>
      </c>
      <c r="P30" s="14"/>
      <c r="Q30" s="15"/>
      <c r="R30" s="16"/>
    </row>
    <row r="31" spans="1:18" ht="60" customHeight="1" x14ac:dyDescent="0.25">
      <c r="A31" s="5"/>
      <c r="B31" s="43"/>
      <c r="C31" s="30" t="s">
        <v>105</v>
      </c>
      <c r="D31" s="6" t="s">
        <v>71</v>
      </c>
      <c r="E31" s="7">
        <v>5018.7268400000003</v>
      </c>
      <c r="F31" s="7">
        <v>8726.7180600000011</v>
      </c>
      <c r="G31" s="7">
        <v>4172.3149800000001</v>
      </c>
      <c r="H31" s="27">
        <f t="shared" si="4"/>
        <v>2.8686488675216806</v>
      </c>
      <c r="P31" s="14"/>
      <c r="Q31" s="15"/>
      <c r="R31" s="16"/>
    </row>
    <row r="32" spans="1:18" ht="60" customHeight="1" x14ac:dyDescent="0.25">
      <c r="A32" s="5"/>
      <c r="B32" s="43"/>
      <c r="C32" s="30" t="s">
        <v>49</v>
      </c>
      <c r="D32" s="6" t="s">
        <v>9</v>
      </c>
      <c r="E32" s="7">
        <v>2336.3268399999997</v>
      </c>
      <c r="F32" s="7">
        <v>834.67971</v>
      </c>
      <c r="G32" s="7">
        <v>3028.8511899999999</v>
      </c>
      <c r="H32" s="27">
        <f t="shared" si="4"/>
        <v>21.772551701298696</v>
      </c>
      <c r="P32" s="14"/>
      <c r="Q32" s="15"/>
      <c r="R32" s="16"/>
    </row>
    <row r="33" spans="1:20" ht="60" customHeight="1" x14ac:dyDescent="0.25">
      <c r="A33" s="5"/>
      <c r="B33" s="43"/>
      <c r="C33" s="30" t="s">
        <v>49</v>
      </c>
      <c r="D33" s="6" t="s">
        <v>10</v>
      </c>
      <c r="E33" s="7">
        <v>1405.06954</v>
      </c>
      <c r="F33" s="7">
        <v>522.92723999999998</v>
      </c>
      <c r="G33" s="7">
        <v>1899.90086</v>
      </c>
      <c r="H33" s="27">
        <f t="shared" si="4"/>
        <v>21.79921849165861</v>
      </c>
      <c r="P33" s="14"/>
      <c r="Q33" s="15"/>
      <c r="R33" s="16"/>
    </row>
    <row r="34" spans="1:20" ht="60" customHeight="1" x14ac:dyDescent="0.25">
      <c r="A34" s="5"/>
      <c r="B34" s="44"/>
      <c r="C34" s="30" t="s">
        <v>49</v>
      </c>
      <c r="D34" s="6" t="s">
        <v>11</v>
      </c>
      <c r="E34" s="7">
        <v>1377.9094599999999</v>
      </c>
      <c r="F34" s="7">
        <v>120.09608</v>
      </c>
      <c r="G34" s="7">
        <v>1498.0055400000001</v>
      </c>
      <c r="H34" s="27" t="s">
        <v>112</v>
      </c>
      <c r="P34" s="14"/>
      <c r="Q34" s="15"/>
      <c r="R34" s="16"/>
    </row>
    <row r="35" spans="1:20" ht="60" customHeight="1" x14ac:dyDescent="0.25">
      <c r="A35" s="5"/>
      <c r="B35" s="41" t="s">
        <v>34</v>
      </c>
      <c r="C35" s="41"/>
      <c r="D35" s="41"/>
      <c r="E35" s="10">
        <f>SUM(E30:E34)</f>
        <v>22705.217989999997</v>
      </c>
      <c r="F35" s="10"/>
      <c r="G35" s="10">
        <f>SUM(G30:G34)</f>
        <v>22177.816640000005</v>
      </c>
      <c r="H35" s="28">
        <f>AVERAGE(H30:H34)</f>
        <v>12.458744898953114</v>
      </c>
      <c r="P35" s="18"/>
      <c r="Q35" s="18"/>
      <c r="R35" s="18"/>
    </row>
    <row r="36" spans="1:20" ht="60" customHeight="1" x14ac:dyDescent="0.25">
      <c r="A36" s="5"/>
      <c r="B36" s="39" t="s">
        <v>109</v>
      </c>
      <c r="C36" s="32" t="s">
        <v>105</v>
      </c>
      <c r="D36" s="37" t="s">
        <v>107</v>
      </c>
      <c r="E36" s="25">
        <v>3531.3088900000002</v>
      </c>
      <c r="F36" s="25">
        <v>6761.3340900000003</v>
      </c>
      <c r="G36" s="25">
        <v>10000.695230000001</v>
      </c>
      <c r="H36" s="27">
        <f t="shared" si="4"/>
        <v>8.8746053044096822</v>
      </c>
      <c r="P36" s="18"/>
      <c r="Q36" s="18"/>
      <c r="R36" s="18"/>
    </row>
    <row r="37" spans="1:20" ht="60" customHeight="1" x14ac:dyDescent="0.25">
      <c r="A37" s="5"/>
      <c r="B37" s="41" t="s">
        <v>34</v>
      </c>
      <c r="C37" s="41"/>
      <c r="D37" s="41"/>
      <c r="E37" s="10">
        <f>E36</f>
        <v>3531.3088900000002</v>
      </c>
      <c r="F37" s="10"/>
      <c r="G37" s="10">
        <f>G36</f>
        <v>10000.695230000001</v>
      </c>
      <c r="H37" s="28">
        <f>AVERAGE(H36)</f>
        <v>8.8746053044096822</v>
      </c>
      <c r="P37" s="18"/>
      <c r="Q37" s="18"/>
      <c r="R37" s="18"/>
    </row>
    <row r="38" spans="1:20" ht="60" customHeight="1" x14ac:dyDescent="0.25">
      <c r="A38" s="5"/>
      <c r="B38" s="48" t="s">
        <v>38</v>
      </c>
      <c r="C38" s="30" t="s">
        <v>49</v>
      </c>
      <c r="D38" s="6" t="s">
        <v>12</v>
      </c>
      <c r="E38" s="7">
        <v>1335.25181</v>
      </c>
      <c r="F38" s="7">
        <v>433.37581999999998</v>
      </c>
      <c r="G38" s="7">
        <v>1414.0831000000001</v>
      </c>
      <c r="H38" s="27">
        <f t="shared" ref="H38" si="5">G38/(F38/6)</f>
        <v>19.577692636381975</v>
      </c>
      <c r="P38" s="18"/>
      <c r="Q38" s="18"/>
      <c r="R38" s="18"/>
    </row>
    <row r="39" spans="1:20" ht="60" customHeight="1" x14ac:dyDescent="0.25">
      <c r="A39" s="5"/>
      <c r="B39" s="49"/>
      <c r="C39" s="30" t="s">
        <v>49</v>
      </c>
      <c r="D39" s="6" t="s">
        <v>13</v>
      </c>
      <c r="E39" s="7">
        <v>631.73079000000007</v>
      </c>
      <c r="F39" s="7">
        <v>248.98003</v>
      </c>
      <c r="G39" s="7">
        <v>820.87447999999995</v>
      </c>
      <c r="H39" s="27">
        <f>G39/(F39/6)</f>
        <v>19.781694459591801</v>
      </c>
      <c r="P39" s="18"/>
      <c r="Q39" s="18"/>
      <c r="R39" s="18"/>
    </row>
    <row r="40" spans="1:20" ht="60" customHeight="1" x14ac:dyDescent="0.25">
      <c r="A40" s="5"/>
      <c r="B40" s="41" t="s">
        <v>34</v>
      </c>
      <c r="C40" s="41"/>
      <c r="D40" s="41"/>
      <c r="E40" s="10">
        <f>SUM(E38:E39)</f>
        <v>1966.9826</v>
      </c>
      <c r="F40" s="10"/>
      <c r="G40" s="10">
        <f>SUM(G38:G39)</f>
        <v>2234.9575800000002</v>
      </c>
      <c r="H40" s="28">
        <f>AVERAGE(H38:H39)</f>
        <v>19.679693547986886</v>
      </c>
      <c r="P40" s="18"/>
      <c r="Q40" s="18"/>
      <c r="R40" s="18"/>
    </row>
    <row r="41" spans="1:20" ht="60" customHeight="1" x14ac:dyDescent="0.25">
      <c r="A41" s="5"/>
      <c r="B41" s="39" t="s">
        <v>39</v>
      </c>
      <c r="C41" s="30" t="s">
        <v>49</v>
      </c>
      <c r="D41" s="6" t="s">
        <v>14</v>
      </c>
      <c r="E41" s="7">
        <v>1260.8357900000001</v>
      </c>
      <c r="F41" s="7">
        <v>877.0073000000001</v>
      </c>
      <c r="G41" s="7">
        <v>1757.1417900000001</v>
      </c>
      <c r="H41" s="27">
        <f>G41/(F41/6)</f>
        <v>12.021394508346738</v>
      </c>
      <c r="P41" s="18"/>
      <c r="Q41" s="18"/>
      <c r="R41" s="18"/>
    </row>
    <row r="42" spans="1:20" ht="60" customHeight="1" x14ac:dyDescent="0.25">
      <c r="A42" s="5"/>
      <c r="B42" s="41" t="s">
        <v>34</v>
      </c>
      <c r="C42" s="41"/>
      <c r="D42" s="41"/>
      <c r="E42" s="10">
        <f>SUM(E41:E41)</f>
        <v>1260.8357900000001</v>
      </c>
      <c r="F42" s="10"/>
      <c r="G42" s="10">
        <f>SUM(G41:G41)</f>
        <v>1757.1417900000001</v>
      </c>
      <c r="H42" s="28">
        <f>AVERAGE(H41:H41)</f>
        <v>12.021394508346738</v>
      </c>
      <c r="P42" s="18"/>
      <c r="Q42" s="18"/>
      <c r="R42" s="18"/>
    </row>
    <row r="43" spans="1:20" ht="60" customHeight="1" x14ac:dyDescent="0.25">
      <c r="A43" s="5"/>
      <c r="B43" s="42" t="s">
        <v>40</v>
      </c>
      <c r="C43" s="32" t="s">
        <v>105</v>
      </c>
      <c r="D43" s="37" t="s">
        <v>107</v>
      </c>
      <c r="E43" s="25">
        <v>309210.86095</v>
      </c>
      <c r="F43" s="25">
        <v>254001.77408</v>
      </c>
      <c r="G43" s="25">
        <v>422028.86281999998</v>
      </c>
      <c r="H43" s="27">
        <f>G43/(F43/6)</f>
        <v>9.9691161059468456</v>
      </c>
      <c r="P43" s="18"/>
      <c r="Q43" s="18"/>
      <c r="R43" s="18"/>
    </row>
    <row r="44" spans="1:20" ht="60" customHeight="1" x14ac:dyDescent="0.25">
      <c r="A44" s="5"/>
      <c r="B44" s="43"/>
      <c r="C44" s="30" t="s">
        <v>49</v>
      </c>
      <c r="D44" s="8" t="s">
        <v>15</v>
      </c>
      <c r="E44" s="25">
        <v>70815.996509999997</v>
      </c>
      <c r="F44" s="25">
        <v>67593.226060000001</v>
      </c>
      <c r="G44" s="25">
        <v>75379.703410000002</v>
      </c>
      <c r="H44" s="27">
        <f>G44/(F44/6)</f>
        <v>6.6911767173019587</v>
      </c>
      <c r="P44" s="18"/>
      <c r="Q44" s="18"/>
      <c r="R44" s="18"/>
    </row>
    <row r="45" spans="1:20" ht="60" customHeight="1" x14ac:dyDescent="0.25">
      <c r="A45" s="20"/>
      <c r="B45" s="43"/>
      <c r="C45" s="30" t="s">
        <v>49</v>
      </c>
      <c r="D45" s="6" t="s">
        <v>72</v>
      </c>
      <c r="E45" s="7">
        <v>1630.7677900000001</v>
      </c>
      <c r="F45" s="7">
        <v>6004.0150199999998</v>
      </c>
      <c r="G45" s="7">
        <v>2820.9321</v>
      </c>
      <c r="H45" s="27">
        <f t="shared" ref="H45:H60" si="6">G45/(F45/6)</f>
        <v>2.8190456792028478</v>
      </c>
      <c r="P45" s="14"/>
      <c r="Q45" s="15"/>
      <c r="R45" s="16"/>
    </row>
    <row r="46" spans="1:20" ht="60" customHeight="1" x14ac:dyDescent="0.25">
      <c r="A46" s="5"/>
      <c r="B46" s="43"/>
      <c r="C46" s="30" t="s">
        <v>49</v>
      </c>
      <c r="D46" s="6" t="s">
        <v>73</v>
      </c>
      <c r="E46" s="7">
        <v>968.87520999999992</v>
      </c>
      <c r="F46" s="7">
        <v>7252.4958099999994</v>
      </c>
      <c r="G46" s="7">
        <v>2213.0243500000001</v>
      </c>
      <c r="H46" s="27">
        <f t="shared" si="6"/>
        <v>1.8308381621802003</v>
      </c>
      <c r="P46" s="14"/>
      <c r="Q46" s="15"/>
      <c r="R46" s="16"/>
    </row>
    <row r="47" spans="1:20" ht="60" customHeight="1" x14ac:dyDescent="0.25">
      <c r="A47" s="5"/>
      <c r="B47" s="43"/>
      <c r="C47" s="30" t="s">
        <v>49</v>
      </c>
      <c r="D47" s="6" t="s">
        <v>74</v>
      </c>
      <c r="E47" s="7">
        <v>370.39431999999999</v>
      </c>
      <c r="F47" s="7">
        <v>2319.1564900000003</v>
      </c>
      <c r="G47" s="7">
        <v>1484.4906100000001</v>
      </c>
      <c r="H47" s="27">
        <f t="shared" si="6"/>
        <v>3.8405962247075442</v>
      </c>
      <c r="P47" s="14"/>
      <c r="Q47" s="15"/>
      <c r="R47" s="16"/>
      <c r="S47" s="12"/>
      <c r="T47" s="12"/>
    </row>
    <row r="48" spans="1:20" ht="60" customHeight="1" x14ac:dyDescent="0.25">
      <c r="A48" s="5"/>
      <c r="B48" s="43"/>
      <c r="C48" s="30" t="s">
        <v>105</v>
      </c>
      <c r="D48" s="6" t="s">
        <v>75</v>
      </c>
      <c r="E48" s="7">
        <v>16235.833070000001</v>
      </c>
      <c r="F48" s="7">
        <v>6448.66237</v>
      </c>
      <c r="G48" s="7">
        <v>20335.145820000002</v>
      </c>
      <c r="H48" s="27">
        <f t="shared" si="6"/>
        <v>18.920338501145629</v>
      </c>
      <c r="P48" s="14"/>
      <c r="Q48" s="15"/>
      <c r="R48" s="16"/>
    </row>
    <row r="49" spans="1:20" ht="60" customHeight="1" x14ac:dyDescent="0.25">
      <c r="A49" s="20"/>
      <c r="B49" s="43"/>
      <c r="C49" s="30" t="s">
        <v>49</v>
      </c>
      <c r="D49" s="6" t="s">
        <v>76</v>
      </c>
      <c r="E49" s="7">
        <v>3547.8633999999997</v>
      </c>
      <c r="F49" s="7">
        <v>2323.2110299999999</v>
      </c>
      <c r="G49" s="7">
        <v>5052.8744299999998</v>
      </c>
      <c r="H49" s="27">
        <f t="shared" si="6"/>
        <v>13.049717046152281</v>
      </c>
      <c r="P49" s="14"/>
      <c r="Q49" s="15"/>
      <c r="R49" s="16"/>
    </row>
    <row r="50" spans="1:20" ht="60" customHeight="1" x14ac:dyDescent="0.25">
      <c r="A50" s="5"/>
      <c r="B50" s="43"/>
      <c r="C50" s="30" t="s">
        <v>49</v>
      </c>
      <c r="D50" s="6" t="s">
        <v>77</v>
      </c>
      <c r="E50" s="7">
        <v>2298.4194600000001</v>
      </c>
      <c r="F50" s="7">
        <v>3919.7102200000004</v>
      </c>
      <c r="G50" s="7">
        <v>4598.5236799999993</v>
      </c>
      <c r="H50" s="27">
        <f t="shared" si="6"/>
        <v>7.0390770060547974</v>
      </c>
      <c r="P50" s="14"/>
      <c r="Q50" s="15"/>
      <c r="R50" s="16"/>
    </row>
    <row r="51" spans="1:20" ht="60" customHeight="1" x14ac:dyDescent="0.25">
      <c r="A51" s="20"/>
      <c r="B51" s="43"/>
      <c r="C51" s="30" t="s">
        <v>49</v>
      </c>
      <c r="D51" s="6" t="s">
        <v>78</v>
      </c>
      <c r="E51" s="7">
        <v>5831.7700199999999</v>
      </c>
      <c r="F51" s="7">
        <v>12382.18895</v>
      </c>
      <c r="G51" s="7">
        <v>6248.2841900000003</v>
      </c>
      <c r="H51" s="27">
        <f t="shared" si="6"/>
        <v>3.0277122479220449</v>
      </c>
      <c r="P51" s="14"/>
      <c r="Q51" s="15"/>
      <c r="R51" s="16"/>
      <c r="S51" s="12"/>
      <c r="T51" s="12"/>
    </row>
    <row r="52" spans="1:20" ht="60" customHeight="1" x14ac:dyDescent="0.25">
      <c r="A52" s="5"/>
      <c r="B52" s="43"/>
      <c r="C52" s="30" t="s">
        <v>49</v>
      </c>
      <c r="D52" s="6" t="s">
        <v>79</v>
      </c>
      <c r="E52" s="7">
        <v>2382.5170400000002</v>
      </c>
      <c r="F52" s="7">
        <v>6268.40895</v>
      </c>
      <c r="G52" s="7">
        <v>3555.9013799999998</v>
      </c>
      <c r="H52" s="27">
        <f t="shared" si="6"/>
        <v>3.4036401342321483</v>
      </c>
      <c r="P52" s="14"/>
      <c r="Q52" s="15"/>
      <c r="R52" s="16"/>
      <c r="S52" s="12"/>
      <c r="T52" s="12"/>
    </row>
    <row r="53" spans="1:20" ht="60" customHeight="1" x14ac:dyDescent="0.25">
      <c r="A53" s="20"/>
      <c r="B53" s="43"/>
      <c r="C53" s="30" t="s">
        <v>49</v>
      </c>
      <c r="D53" s="6" t="s">
        <v>80</v>
      </c>
      <c r="E53" s="7">
        <v>1766.1013400000002</v>
      </c>
      <c r="F53" s="7">
        <v>5906.0693799999999</v>
      </c>
      <c r="G53" s="7">
        <v>3290.3934199999999</v>
      </c>
      <c r="H53" s="27">
        <f t="shared" si="6"/>
        <v>3.3427241113784545</v>
      </c>
      <c r="P53" s="14"/>
      <c r="Q53" s="15"/>
      <c r="R53" s="16"/>
      <c r="S53" s="12"/>
      <c r="T53" s="12"/>
    </row>
    <row r="54" spans="1:20" ht="60" customHeight="1" x14ac:dyDescent="0.25">
      <c r="A54" s="5"/>
      <c r="B54" s="43"/>
      <c r="C54" s="30" t="s">
        <v>49</v>
      </c>
      <c r="D54" s="6" t="s">
        <v>81</v>
      </c>
      <c r="E54" s="7">
        <v>13151.99619</v>
      </c>
      <c r="F54" s="7">
        <v>7390.4903700000004</v>
      </c>
      <c r="G54" s="7">
        <v>18468.486559999998</v>
      </c>
      <c r="H54" s="27">
        <f t="shared" si="6"/>
        <v>14.993716764696897</v>
      </c>
      <c r="P54" s="14"/>
      <c r="Q54" s="15"/>
      <c r="R54" s="16"/>
    </row>
    <row r="55" spans="1:20" ht="60" customHeight="1" x14ac:dyDescent="0.25">
      <c r="A55" s="20"/>
      <c r="B55" s="43"/>
      <c r="C55" s="30" t="s">
        <v>49</v>
      </c>
      <c r="D55" s="6" t="s">
        <v>82</v>
      </c>
      <c r="E55" s="7">
        <v>4717.9284900000002</v>
      </c>
      <c r="F55" s="7">
        <v>13504.90019</v>
      </c>
      <c r="G55" s="7">
        <v>16835.711480000002</v>
      </c>
      <c r="H55" s="27">
        <f t="shared" si="6"/>
        <v>7.479823431408863</v>
      </c>
      <c r="P55" s="14"/>
      <c r="Q55" s="15"/>
      <c r="R55" s="16"/>
    </row>
    <row r="56" spans="1:20" ht="60" customHeight="1" x14ac:dyDescent="0.25">
      <c r="A56" s="20"/>
      <c r="B56" s="43"/>
      <c r="C56" s="30" t="s">
        <v>49</v>
      </c>
      <c r="D56" s="6" t="s">
        <v>16</v>
      </c>
      <c r="E56" s="7">
        <v>7538.1337700000004</v>
      </c>
      <c r="F56" s="7">
        <v>5405.5182500000001</v>
      </c>
      <c r="G56" s="7">
        <v>8233.6520200000014</v>
      </c>
      <c r="H56" s="27">
        <f t="shared" si="6"/>
        <v>9.1391629507494514</v>
      </c>
      <c r="P56" s="14"/>
      <c r="Q56" s="15"/>
      <c r="R56" s="16"/>
    </row>
    <row r="57" spans="1:20" ht="60" customHeight="1" x14ac:dyDescent="0.25">
      <c r="A57" s="5"/>
      <c r="B57" s="43"/>
      <c r="C57" s="30" t="s">
        <v>49</v>
      </c>
      <c r="D57" s="6" t="s">
        <v>83</v>
      </c>
      <c r="E57" s="7">
        <v>5293.8448099999996</v>
      </c>
      <c r="F57" s="7">
        <v>3163.9921400000003</v>
      </c>
      <c r="G57" s="7">
        <v>6416.8997900000004</v>
      </c>
      <c r="H57" s="27">
        <f t="shared" si="6"/>
        <v>12.168613901803182</v>
      </c>
      <c r="P57" s="14"/>
      <c r="Q57" s="15"/>
      <c r="R57" s="16"/>
    </row>
    <row r="58" spans="1:20" ht="60" customHeight="1" x14ac:dyDescent="0.25">
      <c r="A58" s="20"/>
      <c r="B58" s="43"/>
      <c r="C58" s="30" t="s">
        <v>49</v>
      </c>
      <c r="D58" s="6" t="s">
        <v>17</v>
      </c>
      <c r="E58" s="7">
        <v>3936.1187100000002</v>
      </c>
      <c r="F58" s="7">
        <v>5553.9359699999995</v>
      </c>
      <c r="G58" s="7">
        <v>4656.7466899999999</v>
      </c>
      <c r="H58" s="27">
        <f t="shared" si="6"/>
        <v>5.0307530174857238</v>
      </c>
      <c r="P58" s="14"/>
      <c r="Q58" s="15"/>
      <c r="R58" s="16"/>
    </row>
    <row r="59" spans="1:20" ht="60" customHeight="1" x14ac:dyDescent="0.25">
      <c r="A59" s="20"/>
      <c r="B59" s="43"/>
      <c r="C59" s="30" t="s">
        <v>49</v>
      </c>
      <c r="D59" s="6" t="s">
        <v>84</v>
      </c>
      <c r="E59" s="7">
        <v>189.08751000000001</v>
      </c>
      <c r="F59" s="7">
        <v>1323.60421</v>
      </c>
      <c r="G59" s="7">
        <v>716.86241000000007</v>
      </c>
      <c r="H59" s="27">
        <f t="shared" si="6"/>
        <v>3.2495926104677477</v>
      </c>
      <c r="P59" s="14"/>
      <c r="Q59" s="15"/>
      <c r="R59" s="16"/>
    </row>
    <row r="60" spans="1:20" ht="60" customHeight="1" x14ac:dyDescent="0.25">
      <c r="A60" s="5"/>
      <c r="B60" s="44"/>
      <c r="C60" s="30" t="s">
        <v>49</v>
      </c>
      <c r="D60" s="6" t="s">
        <v>85</v>
      </c>
      <c r="E60" s="7">
        <v>224.38772</v>
      </c>
      <c r="F60" s="7">
        <v>1486.79871</v>
      </c>
      <c r="G60" s="7">
        <v>702.4475799999999</v>
      </c>
      <c r="H60" s="27">
        <f t="shared" si="6"/>
        <v>2.8347384562904274</v>
      </c>
      <c r="P60" s="14"/>
      <c r="Q60" s="15"/>
      <c r="R60" s="16"/>
    </row>
    <row r="61" spans="1:20" ht="60" customHeight="1" x14ac:dyDescent="0.25">
      <c r="A61" s="5"/>
      <c r="B61" s="41" t="s">
        <v>34</v>
      </c>
      <c r="C61" s="41"/>
      <c r="D61" s="41"/>
      <c r="E61" s="10">
        <f>SUM(E43:E60)</f>
        <v>450110.89630999998</v>
      </c>
      <c r="F61" s="10"/>
      <c r="G61" s="10">
        <f>SUM(G43:G60)</f>
        <v>603038.94274000009</v>
      </c>
      <c r="H61" s="28">
        <f>AVERAGE(H43:H60)</f>
        <v>7.157243503840391</v>
      </c>
      <c r="P61" s="18"/>
      <c r="Q61" s="18"/>
      <c r="R61" s="18"/>
    </row>
    <row r="62" spans="1:20" ht="60" customHeight="1" x14ac:dyDescent="0.25">
      <c r="A62" s="5"/>
      <c r="B62" s="42" t="s">
        <v>51</v>
      </c>
      <c r="C62" s="5" t="s">
        <v>105</v>
      </c>
      <c r="D62" s="6" t="s">
        <v>86</v>
      </c>
      <c r="E62" s="7">
        <v>15024.026199999998</v>
      </c>
      <c r="F62" s="7">
        <v>9761.1432800000002</v>
      </c>
      <c r="G62" s="7">
        <v>16259.981589999999</v>
      </c>
      <c r="H62" s="27">
        <f>G62/(F62/6)</f>
        <v>9.9947195468275094</v>
      </c>
      <c r="P62" s="18"/>
      <c r="Q62" s="18"/>
      <c r="R62" s="18"/>
    </row>
    <row r="63" spans="1:20" ht="60" customHeight="1" x14ac:dyDescent="0.25">
      <c r="A63" s="5"/>
      <c r="B63" s="43"/>
      <c r="C63" s="5" t="s">
        <v>49</v>
      </c>
      <c r="D63" s="6" t="s">
        <v>87</v>
      </c>
      <c r="E63" s="7">
        <v>511.03985</v>
      </c>
      <c r="F63" s="7">
        <v>2764.0530899999999</v>
      </c>
      <c r="G63" s="7">
        <v>1273.33806</v>
      </c>
      <c r="H63" s="27">
        <f>G63/(F63/6)</f>
        <v>2.764067154730375</v>
      </c>
      <c r="P63" s="18"/>
      <c r="Q63" s="18"/>
      <c r="R63" s="18"/>
    </row>
    <row r="64" spans="1:20" ht="60" customHeight="1" x14ac:dyDescent="0.25">
      <c r="A64" s="5"/>
      <c r="B64" s="41" t="s">
        <v>34</v>
      </c>
      <c r="C64" s="41"/>
      <c r="D64" s="41"/>
      <c r="E64" s="10">
        <f>SUM(E62:E63)</f>
        <v>15535.066049999998</v>
      </c>
      <c r="F64" s="10"/>
      <c r="G64" s="10">
        <f>SUM(G62:G63)</f>
        <v>17533.319649999998</v>
      </c>
      <c r="H64" s="28">
        <f>AVERAGE(H62:H63)</f>
        <v>6.3793933507789422</v>
      </c>
      <c r="P64" s="18"/>
      <c r="Q64" s="18"/>
      <c r="R64" s="18"/>
    </row>
    <row r="65" spans="1:18" ht="60" customHeight="1" x14ac:dyDescent="0.25">
      <c r="A65" s="5"/>
      <c r="B65" s="42" t="s">
        <v>41</v>
      </c>
      <c r="C65" s="30" t="s">
        <v>105</v>
      </c>
      <c r="D65" s="6" t="s">
        <v>88</v>
      </c>
      <c r="E65" s="7">
        <v>3804.4951700000001</v>
      </c>
      <c r="F65" s="7">
        <v>4684.6496299999999</v>
      </c>
      <c r="G65" s="7">
        <v>1984.5617299999999</v>
      </c>
      <c r="H65" s="27">
        <f>G65/(F65/6)</f>
        <v>2.5417846200805414</v>
      </c>
      <c r="P65" s="18"/>
      <c r="Q65" s="18"/>
      <c r="R65" s="18"/>
    </row>
    <row r="66" spans="1:18" ht="60" customHeight="1" x14ac:dyDescent="0.25">
      <c r="A66" s="5"/>
      <c r="B66" s="44"/>
      <c r="C66" s="30" t="s">
        <v>49</v>
      </c>
      <c r="D66" s="6" t="s">
        <v>18</v>
      </c>
      <c r="E66" s="7">
        <v>723.86922000000004</v>
      </c>
      <c r="F66" s="7">
        <v>439.95134999999999</v>
      </c>
      <c r="G66" s="7">
        <v>617.35265000000004</v>
      </c>
      <c r="H66" s="27">
        <f>G66/(F66/6)</f>
        <v>8.4193761423848343</v>
      </c>
      <c r="P66" s="18"/>
      <c r="Q66" s="18"/>
      <c r="R66" s="18"/>
    </row>
    <row r="67" spans="1:18" ht="60" customHeight="1" x14ac:dyDescent="0.25">
      <c r="A67" s="5"/>
      <c r="B67" s="41" t="s">
        <v>34</v>
      </c>
      <c r="C67" s="41"/>
      <c r="D67" s="41"/>
      <c r="E67" s="10">
        <f>SUM(E65:E66)</f>
        <v>4528.3643900000006</v>
      </c>
      <c r="F67" s="10"/>
      <c r="G67" s="10">
        <f>SUM(G65:G66)</f>
        <v>2601.9143800000002</v>
      </c>
      <c r="H67" s="28">
        <f>AVERAGE(H65,H66)</f>
        <v>5.4805803812326879</v>
      </c>
      <c r="P67" s="18"/>
      <c r="Q67" s="18"/>
      <c r="R67" s="18"/>
    </row>
    <row r="68" spans="1:18" ht="60" customHeight="1" x14ac:dyDescent="0.25">
      <c r="A68" s="5"/>
      <c r="B68" s="43"/>
      <c r="C68" s="5" t="s">
        <v>49</v>
      </c>
      <c r="D68" s="6" t="s">
        <v>89</v>
      </c>
      <c r="E68" s="7">
        <v>0</v>
      </c>
      <c r="F68" s="7">
        <v>172.1499</v>
      </c>
      <c r="G68" s="7">
        <v>172.1499</v>
      </c>
      <c r="H68" s="27">
        <f t="shared" ref="H68" si="7">G68/(F68/6)</f>
        <v>6</v>
      </c>
      <c r="P68" s="18"/>
      <c r="Q68" s="18"/>
      <c r="R68" s="18"/>
    </row>
    <row r="69" spans="1:18" ht="60" customHeight="1" x14ac:dyDescent="0.25">
      <c r="A69" s="5"/>
      <c r="B69" s="41" t="s">
        <v>34</v>
      </c>
      <c r="C69" s="41"/>
      <c r="D69" s="41"/>
      <c r="E69" s="10">
        <f>SUM(E68:E68)</f>
        <v>0</v>
      </c>
      <c r="F69" s="10"/>
      <c r="G69" s="10">
        <f>SUM(G68:G68)</f>
        <v>172.1499</v>
      </c>
      <c r="H69" s="28">
        <f>AVERAGE(H68:H68)</f>
        <v>6</v>
      </c>
      <c r="P69" s="18"/>
      <c r="Q69" s="18"/>
      <c r="R69" s="18"/>
    </row>
    <row r="70" spans="1:18" s="34" customFormat="1" ht="96" customHeight="1" x14ac:dyDescent="0.25">
      <c r="A70" s="5"/>
      <c r="B70" s="42" t="s">
        <v>90</v>
      </c>
      <c r="C70" s="5" t="s">
        <v>105</v>
      </c>
      <c r="D70" s="37" t="s">
        <v>91</v>
      </c>
      <c r="E70" s="25">
        <v>4365.6239699999996</v>
      </c>
      <c r="F70" s="25">
        <v>7511.8019899999999</v>
      </c>
      <c r="G70" s="25">
        <v>2006.7308899999998</v>
      </c>
      <c r="H70" s="27">
        <f>G70/(F70/6)</f>
        <v>1.6028624497861663</v>
      </c>
      <c r="P70" s="35"/>
      <c r="Q70" s="35"/>
      <c r="R70" s="35"/>
    </row>
    <row r="71" spans="1:18" s="34" customFormat="1" ht="96" customHeight="1" x14ac:dyDescent="0.25">
      <c r="A71" s="5"/>
      <c r="B71" s="44"/>
      <c r="C71" s="5" t="s">
        <v>49</v>
      </c>
      <c r="D71" s="37" t="s">
        <v>19</v>
      </c>
      <c r="E71" s="25">
        <v>770.14990999999998</v>
      </c>
      <c r="F71" s="25">
        <v>0</v>
      </c>
      <c r="G71" s="25">
        <v>602.16332999999997</v>
      </c>
      <c r="H71" s="27">
        <v>11</v>
      </c>
      <c r="P71" s="35"/>
      <c r="Q71" s="35"/>
      <c r="R71" s="35"/>
    </row>
    <row r="72" spans="1:18" ht="60" customHeight="1" x14ac:dyDescent="0.25">
      <c r="A72" s="5"/>
      <c r="B72" s="41" t="s">
        <v>34</v>
      </c>
      <c r="C72" s="41"/>
      <c r="D72" s="41"/>
      <c r="E72" s="10">
        <f>SUM(E70:E71)</f>
        <v>5135.7738799999997</v>
      </c>
      <c r="F72" s="10"/>
      <c r="G72" s="10">
        <f>SUM(G70:G71)</f>
        <v>2608.8942199999997</v>
      </c>
      <c r="H72" s="28">
        <f>AVERAGE(H70:H71)</f>
        <v>6.3014312248930828</v>
      </c>
      <c r="P72" s="18"/>
      <c r="Q72" s="18"/>
      <c r="R72" s="18"/>
    </row>
    <row r="73" spans="1:18" ht="60" customHeight="1" x14ac:dyDescent="0.25">
      <c r="A73" s="5"/>
      <c r="B73" s="42" t="s">
        <v>42</v>
      </c>
      <c r="C73" s="5" t="s">
        <v>105</v>
      </c>
      <c r="D73" s="6" t="s">
        <v>92</v>
      </c>
      <c r="E73" s="7">
        <v>199195.60347999999</v>
      </c>
      <c r="F73" s="7">
        <v>74256.900030000004</v>
      </c>
      <c r="G73" s="7">
        <v>147380.45321000001</v>
      </c>
      <c r="H73" s="27">
        <f>G73/(F73/6)</f>
        <v>11.908424926205473</v>
      </c>
      <c r="P73" s="14"/>
      <c r="Q73" s="15"/>
      <c r="R73" s="16"/>
    </row>
    <row r="74" spans="1:18" ht="60" customHeight="1" x14ac:dyDescent="0.25">
      <c r="A74" s="5"/>
      <c r="B74" s="43"/>
      <c r="C74" s="32" t="s">
        <v>105</v>
      </c>
      <c r="D74" s="6" t="s">
        <v>107</v>
      </c>
      <c r="E74" s="7">
        <v>158433.74021000002</v>
      </c>
      <c r="F74" s="7">
        <v>114166.21571999999</v>
      </c>
      <c r="G74" s="7">
        <v>133440.28966000001</v>
      </c>
      <c r="H74" s="27">
        <v>7.0129480329244291</v>
      </c>
      <c r="P74" s="14"/>
      <c r="Q74" s="15"/>
      <c r="R74" s="16"/>
    </row>
    <row r="75" spans="1:18" ht="60" customHeight="1" x14ac:dyDescent="0.25">
      <c r="A75" s="5"/>
      <c r="B75" s="43"/>
      <c r="C75" s="30" t="s">
        <v>49</v>
      </c>
      <c r="D75" s="6" t="s">
        <v>93</v>
      </c>
      <c r="E75" s="7">
        <v>42642.730499999998</v>
      </c>
      <c r="F75" s="7">
        <v>116998.62450000001</v>
      </c>
      <c r="G75" s="7">
        <v>68018.078280000002</v>
      </c>
      <c r="H75" s="27">
        <f t="shared" ref="H75:H80" si="8">G75/(F75/6)</f>
        <v>3.4881475865556011</v>
      </c>
      <c r="P75" s="14"/>
      <c r="Q75" s="15"/>
      <c r="R75" s="16"/>
    </row>
    <row r="76" spans="1:18" ht="86.25" customHeight="1" x14ac:dyDescent="0.25">
      <c r="A76" s="5"/>
      <c r="B76" s="43"/>
      <c r="C76" s="30" t="s">
        <v>49</v>
      </c>
      <c r="D76" s="6" t="s">
        <v>94</v>
      </c>
      <c r="E76" s="7">
        <v>11300.502619999999</v>
      </c>
      <c r="F76" s="7">
        <v>1311.3501999999999</v>
      </c>
      <c r="G76" s="7">
        <v>12516.85282</v>
      </c>
      <c r="H76" s="27" t="s">
        <v>112</v>
      </c>
      <c r="P76" s="14"/>
      <c r="Q76" s="15"/>
      <c r="R76" s="16"/>
    </row>
    <row r="77" spans="1:18" ht="60" customHeight="1" x14ac:dyDescent="0.25">
      <c r="A77" s="5"/>
      <c r="B77" s="43"/>
      <c r="C77" s="30" t="s">
        <v>49</v>
      </c>
      <c r="D77" s="6" t="s">
        <v>95</v>
      </c>
      <c r="E77" s="7">
        <v>13031.794330000001</v>
      </c>
      <c r="F77" s="7">
        <v>13081.506130000002</v>
      </c>
      <c r="G77" s="7">
        <v>11946.071739999999</v>
      </c>
      <c r="H77" s="27">
        <f t="shared" si="8"/>
        <v>5.4792185034124961</v>
      </c>
      <c r="P77" s="14"/>
      <c r="Q77" s="15"/>
      <c r="R77" s="16"/>
    </row>
    <row r="78" spans="1:18" ht="71.25" customHeight="1" x14ac:dyDescent="0.25">
      <c r="A78" s="5"/>
      <c r="B78" s="43"/>
      <c r="C78" s="30" t="s">
        <v>49</v>
      </c>
      <c r="D78" s="6" t="s">
        <v>96</v>
      </c>
      <c r="E78" s="7">
        <v>10567.610140000001</v>
      </c>
      <c r="F78" s="7">
        <v>1251.8097600000001</v>
      </c>
      <c r="G78" s="7">
        <v>11616.379010000001</v>
      </c>
      <c r="H78" s="27" t="s">
        <v>112</v>
      </c>
      <c r="P78" s="14"/>
      <c r="Q78" s="15"/>
      <c r="R78" s="16"/>
    </row>
    <row r="79" spans="1:18" ht="60" customHeight="1" x14ac:dyDescent="0.25">
      <c r="A79" s="5"/>
      <c r="B79" s="43"/>
      <c r="C79" s="30" t="s">
        <v>49</v>
      </c>
      <c r="D79" s="6" t="s">
        <v>21</v>
      </c>
      <c r="E79" s="7">
        <v>8276.3868399999992</v>
      </c>
      <c r="F79" s="7">
        <v>735.61572000000001</v>
      </c>
      <c r="G79" s="7">
        <v>9012.002559999999</v>
      </c>
      <c r="H79" s="27" t="s">
        <v>112</v>
      </c>
      <c r="P79" s="14"/>
      <c r="Q79" s="15"/>
      <c r="R79" s="16"/>
    </row>
    <row r="80" spans="1:18" ht="60" customHeight="1" x14ac:dyDescent="0.25">
      <c r="A80" s="5"/>
      <c r="B80" s="43"/>
      <c r="C80" s="30" t="s">
        <v>105</v>
      </c>
      <c r="D80" s="6" t="s">
        <v>97</v>
      </c>
      <c r="E80" s="7">
        <v>2284.8186600000004</v>
      </c>
      <c r="F80" s="7">
        <v>592.63373000000001</v>
      </c>
      <c r="G80" s="7">
        <v>2859.4594700000002</v>
      </c>
      <c r="H80" s="27">
        <f t="shared" si="8"/>
        <v>28.950017441632966</v>
      </c>
      <c r="P80" s="14"/>
      <c r="Q80" s="15"/>
      <c r="R80" s="16"/>
    </row>
    <row r="81" spans="1:18" ht="60" customHeight="1" x14ac:dyDescent="0.25">
      <c r="A81" s="5"/>
      <c r="B81" s="44"/>
      <c r="C81" s="30" t="s">
        <v>49</v>
      </c>
      <c r="D81" s="6" t="s">
        <v>20</v>
      </c>
      <c r="E81" s="7">
        <v>2630.8704500000003</v>
      </c>
      <c r="F81" s="7">
        <v>150.30385000000001</v>
      </c>
      <c r="G81" s="7">
        <v>2741.1742999999997</v>
      </c>
      <c r="H81" s="27" t="s">
        <v>112</v>
      </c>
      <c r="P81" s="14"/>
      <c r="Q81" s="15"/>
      <c r="R81" s="16"/>
    </row>
    <row r="82" spans="1:18" ht="60" customHeight="1" x14ac:dyDescent="0.25">
      <c r="A82" s="5"/>
      <c r="B82" s="41" t="s">
        <v>34</v>
      </c>
      <c r="C82" s="41"/>
      <c r="D82" s="41"/>
      <c r="E82" s="10">
        <f>SUM(E73:E81)</f>
        <v>448364.05722999998</v>
      </c>
      <c r="F82" s="10"/>
      <c r="G82" s="10">
        <f>SUM(G73:G81)</f>
        <v>399530.76104999997</v>
      </c>
      <c r="H82" s="28">
        <f>AVERAGE(H73:H81)</f>
        <v>11.367751298146194</v>
      </c>
      <c r="P82" s="18"/>
      <c r="Q82" s="18"/>
      <c r="R82" s="18"/>
    </row>
    <row r="83" spans="1:18" s="34" customFormat="1" ht="60" customHeight="1" x14ac:dyDescent="0.25">
      <c r="A83" s="5"/>
      <c r="B83" s="42" t="s">
        <v>43</v>
      </c>
      <c r="C83" s="30" t="s">
        <v>49</v>
      </c>
      <c r="D83" s="37" t="s">
        <v>22</v>
      </c>
      <c r="E83" s="25">
        <v>2061.6961299999998</v>
      </c>
      <c r="F83" s="25">
        <v>533.63122999999996</v>
      </c>
      <c r="G83" s="25">
        <v>2561.3273599999998</v>
      </c>
      <c r="H83" s="27">
        <f>G83/(F83/6)</f>
        <v>28.798847024001951</v>
      </c>
      <c r="P83" s="35"/>
      <c r="Q83" s="35"/>
      <c r="R83" s="35"/>
    </row>
    <row r="84" spans="1:18" ht="54.95" customHeight="1" x14ac:dyDescent="0.25">
      <c r="A84" s="5"/>
      <c r="B84" s="44"/>
      <c r="C84" s="30" t="s">
        <v>49</v>
      </c>
      <c r="D84" s="6" t="s">
        <v>98</v>
      </c>
      <c r="E84" s="7">
        <v>772.33594999999991</v>
      </c>
      <c r="F84" s="7">
        <v>495.42399999999998</v>
      </c>
      <c r="G84" s="7">
        <v>422.33595000000003</v>
      </c>
      <c r="H84" s="27">
        <f>G84/(F84/6)</f>
        <v>5.1148424379925075</v>
      </c>
      <c r="P84" s="18"/>
      <c r="Q84" s="18"/>
      <c r="R84" s="18"/>
    </row>
    <row r="85" spans="1:18" ht="54.95" customHeight="1" x14ac:dyDescent="0.25">
      <c r="A85" s="5"/>
      <c r="B85" s="41" t="s">
        <v>34</v>
      </c>
      <c r="C85" s="41"/>
      <c r="D85" s="41"/>
      <c r="E85" s="13">
        <f>SUM(E83:E84)</f>
        <v>2834.03208</v>
      </c>
      <c r="F85" s="13"/>
      <c r="G85" s="13">
        <f>SUM(G83:G84)</f>
        <v>2983.6633099999999</v>
      </c>
      <c r="H85" s="28">
        <f>AVERAGE(H83:H84)</f>
        <v>16.956844730997229</v>
      </c>
      <c r="P85" s="18"/>
      <c r="Q85" s="18"/>
      <c r="R85" s="18"/>
    </row>
    <row r="86" spans="1:18" ht="54.95" customHeight="1" x14ac:dyDescent="0.25">
      <c r="A86" s="5"/>
      <c r="B86" s="42" t="s">
        <v>44</v>
      </c>
      <c r="C86" s="30" t="s">
        <v>49</v>
      </c>
      <c r="D86" s="36" t="s">
        <v>23</v>
      </c>
      <c r="E86" s="7">
        <v>1982.90194</v>
      </c>
      <c r="F86" s="7">
        <v>62.83784</v>
      </c>
      <c r="G86" s="7">
        <v>2045.7397800000001</v>
      </c>
      <c r="H86" s="27">
        <v>22</v>
      </c>
      <c r="P86" s="18"/>
      <c r="Q86" s="18"/>
      <c r="R86" s="18"/>
    </row>
    <row r="87" spans="1:18" ht="54.95" customHeight="1" x14ac:dyDescent="0.25">
      <c r="A87" s="5"/>
      <c r="B87" s="44"/>
      <c r="C87" s="30" t="s">
        <v>49</v>
      </c>
      <c r="D87" s="36" t="s">
        <v>99</v>
      </c>
      <c r="E87" s="7">
        <v>454.82794999999999</v>
      </c>
      <c r="F87" s="7">
        <v>2185.4728100000002</v>
      </c>
      <c r="G87" s="7">
        <v>842.45518000000004</v>
      </c>
      <c r="H87" s="27">
        <f t="shared" ref="H87:H91" si="9">G87/(F87/6)</f>
        <v>2.3128775873445893</v>
      </c>
      <c r="P87" s="18"/>
      <c r="Q87" s="18"/>
      <c r="R87" s="18"/>
    </row>
    <row r="88" spans="1:18" ht="54.95" customHeight="1" x14ac:dyDescent="0.25">
      <c r="A88" s="5"/>
      <c r="B88" s="41" t="s">
        <v>34</v>
      </c>
      <c r="C88" s="41"/>
      <c r="D88" s="41"/>
      <c r="E88" s="13">
        <f>SUM(E86:E87)</f>
        <v>2437.7298900000001</v>
      </c>
      <c r="F88" s="10"/>
      <c r="G88" s="13">
        <f>SUM(G86:G87)</f>
        <v>2888.1949600000003</v>
      </c>
      <c r="H88" s="28">
        <f>AVERAGE(H86:H87)</f>
        <v>12.156438793672294</v>
      </c>
      <c r="P88" s="18"/>
      <c r="Q88" s="18"/>
      <c r="R88" s="18"/>
    </row>
    <row r="89" spans="1:18" ht="54.95" customHeight="1" x14ac:dyDescent="0.25">
      <c r="A89" s="5"/>
      <c r="B89" s="42" t="s">
        <v>45</v>
      </c>
      <c r="C89" s="5" t="s">
        <v>105</v>
      </c>
      <c r="D89" s="6" t="s">
        <v>29</v>
      </c>
      <c r="E89" s="7">
        <v>38802.465859999997</v>
      </c>
      <c r="F89" s="7">
        <v>13925.05509</v>
      </c>
      <c r="G89" s="7">
        <v>46817.080750000001</v>
      </c>
      <c r="H89" s="27">
        <f t="shared" si="9"/>
        <v>20.172450499080934</v>
      </c>
      <c r="P89" s="18"/>
      <c r="Q89" s="18"/>
      <c r="R89" s="18"/>
    </row>
    <row r="90" spans="1:18" ht="98.25" customHeight="1" x14ac:dyDescent="0.25">
      <c r="A90" s="5"/>
      <c r="B90" s="43"/>
      <c r="C90" s="31" t="s">
        <v>105</v>
      </c>
      <c r="D90" s="6" t="s">
        <v>100</v>
      </c>
      <c r="E90" s="7">
        <v>21585.896850000001</v>
      </c>
      <c r="F90" s="7">
        <v>13218.15847</v>
      </c>
      <c r="G90" s="7">
        <v>21117.357120000001</v>
      </c>
      <c r="H90" s="27">
        <f t="shared" si="9"/>
        <v>9.5856123231967878</v>
      </c>
      <c r="P90" s="18"/>
      <c r="Q90" s="18"/>
      <c r="R90" s="18"/>
    </row>
    <row r="91" spans="1:18" ht="79.5" customHeight="1" x14ac:dyDescent="0.25">
      <c r="A91" s="5"/>
      <c r="B91" s="44"/>
      <c r="C91" s="30" t="s">
        <v>49</v>
      </c>
      <c r="D91" s="6" t="s">
        <v>24</v>
      </c>
      <c r="E91" s="7">
        <v>1578.4350499999998</v>
      </c>
      <c r="F91" s="7">
        <v>892.22954000000004</v>
      </c>
      <c r="G91" s="7">
        <v>1412.5226299999999</v>
      </c>
      <c r="H91" s="27">
        <f t="shared" si="9"/>
        <v>9.4988289448475332</v>
      </c>
      <c r="P91" s="18"/>
      <c r="Q91" s="18"/>
      <c r="R91" s="18"/>
    </row>
    <row r="92" spans="1:18" ht="54.95" customHeight="1" x14ac:dyDescent="0.25">
      <c r="A92" s="5"/>
      <c r="B92" s="41" t="s">
        <v>34</v>
      </c>
      <c r="C92" s="41"/>
      <c r="D92" s="41"/>
      <c r="E92" s="10">
        <f>SUM(E89:E91)</f>
        <v>61966.797760000001</v>
      </c>
      <c r="F92" s="10"/>
      <c r="G92" s="10">
        <f>SUM(G89:G91)</f>
        <v>69346.960500000001</v>
      </c>
      <c r="H92" s="28">
        <f>AVERAGE(H89:H91)</f>
        <v>13.085630589041751</v>
      </c>
      <c r="P92" s="18"/>
      <c r="Q92" s="18"/>
      <c r="R92" s="18"/>
    </row>
    <row r="93" spans="1:18" ht="54.95" customHeight="1" x14ac:dyDescent="0.25">
      <c r="A93" s="5"/>
      <c r="B93" s="32" t="s">
        <v>106</v>
      </c>
      <c r="C93" s="33" t="s">
        <v>105</v>
      </c>
      <c r="D93" s="37" t="s">
        <v>107</v>
      </c>
      <c r="E93" s="25">
        <v>8596.9120500000008</v>
      </c>
      <c r="F93" s="25">
        <v>13324.987369999999</v>
      </c>
      <c r="G93" s="25">
        <v>21921.899420000002</v>
      </c>
      <c r="H93" s="27">
        <f>G93/(F93/6)</f>
        <v>9.8710334852647623</v>
      </c>
      <c r="P93" s="18"/>
      <c r="Q93" s="18"/>
      <c r="R93" s="18"/>
    </row>
    <row r="94" spans="1:18" ht="54.95" customHeight="1" x14ac:dyDescent="0.25">
      <c r="A94" s="5"/>
      <c r="B94" s="41" t="s">
        <v>34</v>
      </c>
      <c r="C94" s="41"/>
      <c r="D94" s="41"/>
      <c r="E94" s="10">
        <f>E93</f>
        <v>8596.9120500000008</v>
      </c>
      <c r="F94" s="10"/>
      <c r="G94" s="10">
        <f t="shared" ref="G94" si="10">G93</f>
        <v>21921.899420000002</v>
      </c>
      <c r="H94" s="28">
        <f>AVERAGE(H93)</f>
        <v>9.8710334852647623</v>
      </c>
      <c r="P94" s="18"/>
      <c r="Q94" s="18"/>
      <c r="R94" s="18"/>
    </row>
    <row r="95" spans="1:18" ht="54.95" customHeight="1" x14ac:dyDescent="0.25">
      <c r="A95" s="5"/>
      <c r="B95" s="30" t="s">
        <v>46</v>
      </c>
      <c r="C95" s="31" t="s">
        <v>105</v>
      </c>
      <c r="D95" s="6" t="s">
        <v>101</v>
      </c>
      <c r="E95" s="7">
        <v>25087.277969999999</v>
      </c>
      <c r="F95" s="7">
        <v>29870.46355</v>
      </c>
      <c r="G95" s="7">
        <v>28214.610049999999</v>
      </c>
      <c r="H95" s="27">
        <f>G95/(F95/6)</f>
        <v>5.6673931429497344</v>
      </c>
      <c r="P95" s="18"/>
      <c r="Q95" s="18"/>
      <c r="R95" s="18"/>
    </row>
    <row r="96" spans="1:18" ht="54.95" customHeight="1" x14ac:dyDescent="0.25">
      <c r="A96" s="5"/>
      <c r="B96" s="41" t="s">
        <v>34</v>
      </c>
      <c r="C96" s="41"/>
      <c r="D96" s="41"/>
      <c r="E96" s="10">
        <f>SUM(E95:E95)</f>
        <v>25087.277969999999</v>
      </c>
      <c r="F96" s="10"/>
      <c r="G96" s="10">
        <f>SUM(G95:G95)</f>
        <v>28214.610049999999</v>
      </c>
      <c r="H96" s="28">
        <f>AVERAGE(H95:H95)</f>
        <v>5.6673931429497344</v>
      </c>
      <c r="P96" s="18"/>
      <c r="Q96" s="18"/>
      <c r="R96" s="18"/>
    </row>
    <row r="97" spans="1:18" ht="54.95" customHeight="1" x14ac:dyDescent="0.25">
      <c r="A97" s="5"/>
      <c r="B97" s="42" t="s">
        <v>47</v>
      </c>
      <c r="C97" s="30" t="s">
        <v>49</v>
      </c>
      <c r="D97" s="6" t="s">
        <v>26</v>
      </c>
      <c r="E97" s="7">
        <v>11049.212109999999</v>
      </c>
      <c r="F97" s="7">
        <v>3469.61616</v>
      </c>
      <c r="G97" s="7">
        <v>12679.722970000001</v>
      </c>
      <c r="H97" s="27">
        <f>G97/(F97/6)</f>
        <v>21.927018526452795</v>
      </c>
      <c r="P97" s="18"/>
      <c r="Q97" s="18"/>
      <c r="R97" s="18"/>
    </row>
    <row r="98" spans="1:18" ht="54.95" customHeight="1" x14ac:dyDescent="0.25">
      <c r="A98" s="5"/>
      <c r="B98" s="43"/>
      <c r="C98" s="30" t="s">
        <v>49</v>
      </c>
      <c r="D98" s="6" t="s">
        <v>25</v>
      </c>
      <c r="E98" s="7">
        <v>1920.4992499999998</v>
      </c>
      <c r="F98" s="7">
        <v>552.93267000000003</v>
      </c>
      <c r="G98" s="7">
        <v>2244.01847</v>
      </c>
      <c r="H98" s="27">
        <f t="shared" ref="H98:H99" si="11">G98/(F98/6)</f>
        <v>24.350362260200686</v>
      </c>
      <c r="P98" s="14"/>
      <c r="Q98" s="15"/>
      <c r="R98" s="16"/>
    </row>
    <row r="99" spans="1:18" ht="54.95" customHeight="1" x14ac:dyDescent="0.25">
      <c r="A99" s="5"/>
      <c r="B99" s="43"/>
      <c r="C99" s="30" t="s">
        <v>49</v>
      </c>
      <c r="D99" s="6" t="s">
        <v>27</v>
      </c>
      <c r="E99" s="7">
        <v>461.62148999999999</v>
      </c>
      <c r="F99" s="7">
        <v>239.21014000000002</v>
      </c>
      <c r="G99" s="7">
        <v>596.64368999999999</v>
      </c>
      <c r="H99" s="27">
        <f t="shared" si="11"/>
        <v>14.965344445682778</v>
      </c>
      <c r="P99" s="14"/>
      <c r="Q99" s="15"/>
      <c r="R99" s="16"/>
    </row>
    <row r="100" spans="1:18" ht="54.95" customHeight="1" x14ac:dyDescent="0.25">
      <c r="A100" s="5"/>
      <c r="B100" s="44"/>
      <c r="C100" s="30" t="s">
        <v>49</v>
      </c>
      <c r="D100" s="6" t="s">
        <v>102</v>
      </c>
      <c r="E100" s="7">
        <v>390.25061999999997</v>
      </c>
      <c r="F100" s="7">
        <v>122.61608</v>
      </c>
      <c r="G100" s="7">
        <v>492.86670000000004</v>
      </c>
      <c r="H100" s="27">
        <f>G100/(F100/6)</f>
        <v>24.117556196544534</v>
      </c>
      <c r="P100" s="14"/>
      <c r="Q100" s="15"/>
      <c r="R100" s="16"/>
    </row>
    <row r="101" spans="1:18" ht="54.95" customHeight="1" x14ac:dyDescent="0.25">
      <c r="A101" s="5"/>
      <c r="B101" s="40" t="s">
        <v>34</v>
      </c>
      <c r="C101" s="40"/>
      <c r="D101" s="40"/>
      <c r="E101" s="10">
        <f>SUM(E97:E100)</f>
        <v>13821.583469999998</v>
      </c>
      <c r="F101" s="10"/>
      <c r="G101" s="10">
        <f>SUM(G97:G100)</f>
        <v>16013.251830000003</v>
      </c>
      <c r="H101" s="28">
        <f>AVERAGE(H97:H100)</f>
        <v>21.340070357220199</v>
      </c>
      <c r="P101" s="18"/>
      <c r="Q101" s="18"/>
      <c r="R101" s="18"/>
    </row>
    <row r="102" spans="1:18" ht="54.95" customHeight="1" x14ac:dyDescent="0.25">
      <c r="A102" s="5"/>
      <c r="B102" s="42" t="s">
        <v>48</v>
      </c>
      <c r="C102" s="20" t="s">
        <v>105</v>
      </c>
      <c r="D102" s="22" t="s">
        <v>103</v>
      </c>
      <c r="E102" s="23">
        <v>7562.3870800000004</v>
      </c>
      <c r="F102" s="24">
        <v>4426.5920900000001</v>
      </c>
      <c r="G102" s="24">
        <v>9360.9097600000005</v>
      </c>
      <c r="H102" s="27">
        <f>G102/(F102/6)</f>
        <v>12.688193856145439</v>
      </c>
      <c r="P102" s="18"/>
      <c r="Q102" s="18"/>
      <c r="R102" s="18"/>
    </row>
    <row r="103" spans="1:18" ht="54.95" customHeight="1" x14ac:dyDescent="0.25">
      <c r="A103" s="5"/>
      <c r="B103" s="43"/>
      <c r="C103" s="21" t="s">
        <v>49</v>
      </c>
      <c r="D103" s="6" t="s">
        <v>28</v>
      </c>
      <c r="E103" s="7">
        <v>1149.8651200000002</v>
      </c>
      <c r="F103" s="7">
        <v>657.86428000000001</v>
      </c>
      <c r="G103" s="7">
        <v>1787.9166299999999</v>
      </c>
      <c r="H103" s="27">
        <f t="shared" ref="H103:H104" si="12">G103/(F103/6)</f>
        <v>16.306554567759783</v>
      </c>
      <c r="P103" s="18"/>
      <c r="Q103" s="18"/>
      <c r="R103" s="18"/>
    </row>
    <row r="104" spans="1:18" ht="54.95" customHeight="1" x14ac:dyDescent="0.25">
      <c r="A104" s="5"/>
      <c r="B104" s="44"/>
      <c r="C104" s="21" t="s">
        <v>105</v>
      </c>
      <c r="D104" s="6" t="s">
        <v>104</v>
      </c>
      <c r="E104" s="7">
        <v>1260.62706</v>
      </c>
      <c r="F104" s="7">
        <v>3864.0194700000002</v>
      </c>
      <c r="G104" s="7">
        <v>1470.3321599999999</v>
      </c>
      <c r="H104" s="27">
        <f t="shared" si="12"/>
        <v>2.2831129678546884</v>
      </c>
      <c r="P104" s="18"/>
      <c r="Q104" s="18"/>
      <c r="R104" s="18"/>
    </row>
    <row r="105" spans="1:18" ht="54.95" customHeight="1" x14ac:dyDescent="0.25">
      <c r="A105" s="5"/>
      <c r="B105" s="40" t="s">
        <v>34</v>
      </c>
      <c r="C105" s="40"/>
      <c r="D105" s="40"/>
      <c r="E105" s="10">
        <f>SUM(E102:E104)</f>
        <v>9972.8792600000015</v>
      </c>
      <c r="F105" s="10"/>
      <c r="G105" s="10">
        <f>SUM(G102:G104)</f>
        <v>12619.15855</v>
      </c>
      <c r="H105" s="28">
        <f>AVERAGE(H102:H104)</f>
        <v>10.425953797253303</v>
      </c>
      <c r="P105" s="18"/>
      <c r="Q105" s="18"/>
      <c r="R105" s="18"/>
    </row>
    <row r="106" spans="1:18" ht="54.95" customHeight="1" x14ac:dyDescent="0.3">
      <c r="A106" s="45" t="s">
        <v>30</v>
      </c>
      <c r="B106" s="46"/>
      <c r="C106" s="46"/>
      <c r="D106" s="47"/>
      <c r="E106" s="13">
        <f>E7+E11+E13+E19+E23+E29+E35+E37+E40+E42+E61+E64+E67+E69+E72+E82+E85+E88+E92+E94+E96+E101+E105</f>
        <v>1141420.61038</v>
      </c>
      <c r="F106" s="13"/>
      <c r="G106" s="13">
        <f>G7+G11+G13+G19+G23+G29+G35+G37+G40+G42+G61+G64+G67+G69+G72+G82+G85+G88+G92+G94+G96+G101+G105</f>
        <v>1304393.51675</v>
      </c>
      <c r="H106" s="29">
        <f>AVERAGE(H7,H11,H13,H19,H23,H29,H35,H37,H40,H42,H61,H64,H67,H69,H72,H82,H85,H88,H92,H94,H96,H101,H105)</f>
        <v>12.792241034301673</v>
      </c>
      <c r="P106" s="19"/>
      <c r="Q106" s="18"/>
      <c r="R106" s="18"/>
    </row>
    <row r="107" spans="1:18" ht="58.5" customHeight="1" x14ac:dyDescent="0.25"/>
  </sheetData>
  <mergeCells count="43">
    <mergeCell ref="B29:D29"/>
    <mergeCell ref="B30:B34"/>
    <mergeCell ref="B35:D35"/>
    <mergeCell ref="B37:D37"/>
    <mergeCell ref="A1:H1"/>
    <mergeCell ref="B11:D11"/>
    <mergeCell ref="B13:D13"/>
    <mergeCell ref="B14:B18"/>
    <mergeCell ref="B20:B22"/>
    <mergeCell ref="B3:B6"/>
    <mergeCell ref="B19:D19"/>
    <mergeCell ref="B7:D7"/>
    <mergeCell ref="B24:B28"/>
    <mergeCell ref="B42:D42"/>
    <mergeCell ref="B61:D61"/>
    <mergeCell ref="B64:D64"/>
    <mergeCell ref="B102:B104"/>
    <mergeCell ref="B85:D85"/>
    <mergeCell ref="B88:D88"/>
    <mergeCell ref="B89:B91"/>
    <mergeCell ref="B65:B66"/>
    <mergeCell ref="B67:D67"/>
    <mergeCell ref="B68"/>
    <mergeCell ref="B69:D69"/>
    <mergeCell ref="B83:B84"/>
    <mergeCell ref="B86:B87"/>
    <mergeCell ref="B82:D82"/>
    <mergeCell ref="B105:D105"/>
    <mergeCell ref="B94:D94"/>
    <mergeCell ref="B8:B10"/>
    <mergeCell ref="A106:D106"/>
    <mergeCell ref="B92:D92"/>
    <mergeCell ref="B96:D96"/>
    <mergeCell ref="B97:B100"/>
    <mergeCell ref="B101:D101"/>
    <mergeCell ref="B72:D72"/>
    <mergeCell ref="B70:B71"/>
    <mergeCell ref="B73:B81"/>
    <mergeCell ref="B38:B39"/>
    <mergeCell ref="B43:B60"/>
    <mergeCell ref="B62:B63"/>
    <mergeCell ref="B23:D23"/>
    <mergeCell ref="B40:D40"/>
  </mergeCells>
  <pageMargins left="0.70866141732283472" right="0.70866141732283472" top="0.74803149606299213" bottom="0.74803149606299213" header="0.31496062992125984" footer="0.31496062992125984"/>
  <pageSetup paperSize="9" scale="22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Сорокин Григорий Николаевич</dc:creator>
  <cp:lastModifiedBy>Козырев Андрей Владимирович</cp:lastModifiedBy>
  <cp:lastPrinted>2020-08-03T07:01:03Z</cp:lastPrinted>
  <dcterms:created xsi:type="dcterms:W3CDTF">2019-11-20T10:10:54Z</dcterms:created>
  <dcterms:modified xsi:type="dcterms:W3CDTF">2020-08-10T08:12:53Z</dcterms:modified>
</cp:coreProperties>
</file>