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Предложение по корректировке" sheetId="1" r:id="rId1"/>
  </sheets>
  <calcPr calcId="145621"/>
</workbook>
</file>

<file path=xl/calcChain.xml><?xml version="1.0" encoding="utf-8"?>
<calcChain xmlns="http://schemas.openxmlformats.org/spreadsheetml/2006/main">
  <c r="AC27" i="1" l="1"/>
  <c r="AB27" i="1"/>
  <c r="V27" i="1"/>
  <c r="U27" i="1"/>
  <c r="H27" i="1" s="1"/>
  <c r="J27" i="1"/>
  <c r="G27" i="1"/>
  <c r="AC26" i="1"/>
  <c r="AB26" i="1"/>
  <c r="V26" i="1"/>
  <c r="U26" i="1"/>
  <c r="H26" i="1" s="1"/>
  <c r="J26" i="1"/>
  <c r="G26" i="1"/>
  <c r="I26" i="1" s="1"/>
  <c r="AC25" i="1"/>
  <c r="AB25" i="1"/>
  <c r="V25" i="1"/>
  <c r="U25" i="1"/>
  <c r="H25" i="1" s="1"/>
  <c r="J25" i="1"/>
  <c r="G25" i="1"/>
  <c r="AG24" i="1"/>
  <c r="AF24" i="1"/>
  <c r="AE24" i="1"/>
  <c r="AD24" i="1"/>
  <c r="AC24" i="1" s="1"/>
  <c r="AB24" i="1" s="1"/>
  <c r="AB14" i="1" s="1"/>
  <c r="Z24" i="1"/>
  <c r="Z14" i="1" s="1"/>
  <c r="Y24" i="1"/>
  <c r="Y14" i="1" s="1"/>
  <c r="X24" i="1"/>
  <c r="W24" i="1"/>
  <c r="S24" i="1"/>
  <c r="R24" i="1"/>
  <c r="Q24" i="1"/>
  <c r="Q14" i="1" s="1"/>
  <c r="P24" i="1"/>
  <c r="P14" i="1" s="1"/>
  <c r="J24" i="1"/>
  <c r="G24" i="1"/>
  <c r="H23" i="1"/>
  <c r="G23" i="1"/>
  <c r="I23" i="1" s="1"/>
  <c r="I22" i="1"/>
  <c r="H22" i="1"/>
  <c r="G22" i="1"/>
  <c r="V21" i="1"/>
  <c r="I21" i="1"/>
  <c r="H21" i="1"/>
  <c r="G21" i="1"/>
  <c r="AC20" i="1"/>
  <c r="I20" i="1"/>
  <c r="H20" i="1"/>
  <c r="G20" i="1"/>
  <c r="AC19" i="1"/>
  <c r="I19" i="1"/>
  <c r="H19" i="1"/>
  <c r="G19" i="1"/>
  <c r="AC18" i="1"/>
  <c r="I18" i="1"/>
  <c r="H18" i="1"/>
  <c r="G18" i="1"/>
  <c r="AC17" i="1"/>
  <c r="I17" i="1"/>
  <c r="H17" i="1"/>
  <c r="G17" i="1"/>
  <c r="AC16" i="1"/>
  <c r="I16" i="1"/>
  <c r="H16" i="1"/>
  <c r="G16" i="1"/>
  <c r="H15" i="1"/>
  <c r="I15" i="1" s="1"/>
  <c r="G15" i="1"/>
  <c r="AG14" i="1"/>
  <c r="AF14" i="1"/>
  <c r="AE14" i="1"/>
  <c r="AE28" i="1" s="1"/>
  <c r="AA14" i="1"/>
  <c r="AC14" i="1" s="1"/>
  <c r="X14" i="1"/>
  <c r="W14" i="1"/>
  <c r="W28" i="1" s="1"/>
  <c r="T14" i="1"/>
  <c r="S14" i="1"/>
  <c r="S28" i="1" s="1"/>
  <c r="R14" i="1"/>
  <c r="O14" i="1"/>
  <c r="N14" i="1"/>
  <c r="M14" i="1"/>
  <c r="L14" i="1"/>
  <c r="K14" i="1"/>
  <c r="K28" i="1" s="1"/>
  <c r="J14" i="1"/>
  <c r="G14" i="1"/>
  <c r="L13" i="1"/>
  <c r="N13" i="1" s="1"/>
  <c r="O13" i="1" s="1"/>
  <c r="I13" i="1"/>
  <c r="M12" i="1"/>
  <c r="L12" i="1"/>
  <c r="N12" i="1" s="1"/>
  <c r="I12" i="1"/>
  <c r="L11" i="1"/>
  <c r="N11" i="1" s="1"/>
  <c r="I11" i="1"/>
  <c r="AC10" i="1"/>
  <c r="V10" i="1"/>
  <c r="I10" i="1"/>
  <c r="H10" i="1"/>
  <c r="G10" i="1"/>
  <c r="V9" i="1"/>
  <c r="V8" i="1" s="1"/>
  <c r="I9" i="1"/>
  <c r="H9" i="1"/>
  <c r="G9" i="1"/>
  <c r="AG8" i="1"/>
  <c r="AG28" i="1" s="1"/>
  <c r="AF8" i="1"/>
  <c r="AF28" i="1" s="1"/>
  <c r="AE8" i="1"/>
  <c r="AD8" i="1"/>
  <c r="AC8" i="1"/>
  <c r="AB8" i="1"/>
  <c r="AB28" i="1" s="1"/>
  <c r="AA8" i="1"/>
  <c r="Z8" i="1"/>
  <c r="Z28" i="1" s="1"/>
  <c r="Y8" i="1"/>
  <c r="Y28" i="1" s="1"/>
  <c r="X8" i="1"/>
  <c r="X28" i="1" s="1"/>
  <c r="W8" i="1"/>
  <c r="U8" i="1"/>
  <c r="T8" i="1"/>
  <c r="G8" i="1" s="1"/>
  <c r="I8" i="1" s="1"/>
  <c r="S8" i="1"/>
  <c r="R8" i="1"/>
  <c r="R28" i="1" s="1"/>
  <c r="Q8" i="1"/>
  <c r="P8" i="1"/>
  <c r="P28" i="1" s="1"/>
  <c r="M8" i="1"/>
  <c r="M28" i="1" s="1"/>
  <c r="L8" i="1"/>
  <c r="L28" i="1" s="1"/>
  <c r="K8" i="1"/>
  <c r="J8" i="1"/>
  <c r="J28" i="1" s="1"/>
  <c r="H8" i="1"/>
  <c r="O11" i="1" l="1"/>
  <c r="N8" i="1"/>
  <c r="N28" i="1" s="1"/>
  <c r="Q28" i="1"/>
  <c r="O12" i="1"/>
  <c r="I25" i="1"/>
  <c r="I27" i="1"/>
  <c r="AA28" i="1"/>
  <c r="AC28" i="1" s="1"/>
  <c r="T28" i="1"/>
  <c r="AD14" i="1"/>
  <c r="AD28" i="1" s="1"/>
  <c r="V24" i="1"/>
  <c r="U24" i="1" s="1"/>
  <c r="O8" i="1" l="1"/>
  <c r="O28" i="1" s="1"/>
  <c r="U14" i="1"/>
  <c r="H24" i="1"/>
  <c r="I24" i="1" s="1"/>
  <c r="G28" i="1"/>
  <c r="H14" i="1" l="1"/>
  <c r="U28" i="1"/>
  <c r="V28" i="1" s="1"/>
  <c r="V14" i="1"/>
  <c r="H28" i="1" l="1"/>
  <c r="I28" i="1" s="1"/>
  <c r="I14" i="1"/>
</calcChain>
</file>

<file path=xl/sharedStrings.xml><?xml version="1.0" encoding="utf-8"?>
<sst xmlns="http://schemas.openxmlformats.org/spreadsheetml/2006/main" count="83" uniqueCount="76">
  <si>
    <t>тыс. руб. 
(без НДС)</t>
  </si>
  <si>
    <t>№</t>
  </si>
  <si>
    <t>Наименование инвестиционного проекта</t>
  </si>
  <si>
    <t>Идентификатор инвестиционного проекта</t>
  </si>
  <si>
    <t>Год окончания реализации инвестиционного проекта</t>
  </si>
  <si>
    <t>Итого стоимость инвестиционного проекта за весь период реализации тыс.руб. (без НДС)</t>
  </si>
  <si>
    <t>Полная стоимость реализации инвестиционных проектов по годам, тыс. руб. (без НДС)</t>
  </si>
  <si>
    <t xml:space="preserve">
2021 год</t>
  </si>
  <si>
    <t xml:space="preserve">
2022 год</t>
  </si>
  <si>
    <t>2023 год</t>
  </si>
  <si>
    <t>Утвержденный план</t>
  </si>
  <si>
    <t>Предложение по корректировке утвержденного плана</t>
  </si>
  <si>
    <t>Год окончания реализации инвестиционного проекта с учетом предложения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</si>
  <si>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</si>
  <si>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</si>
  <si>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Предложение по корректировке </t>
  </si>
  <si>
    <t>Итого за период реализации инвестиционной программы</t>
  </si>
  <si>
    <t>План 2022 с учетом предложения по корректировке утвержденного плана</t>
  </si>
  <si>
    <t>План 2023
 с учетом предложения по корректировке утвержденного плана</t>
  </si>
  <si>
    <t>Предложение по корректировке тарифных источников</t>
  </si>
  <si>
    <t>Предложение по корректировке за счет собственных средств</t>
  </si>
  <si>
    <t>Итого за период реализации инвестиционной программы
за счет тарифных средств</t>
  </si>
  <si>
    <t>Итого за период реализации инвестиционной программы 
за счет собственных  средств (прибыли)</t>
  </si>
  <si>
    <t>Итого за период реализации инвестиционной программы тарифных и 
за счет собственных  средств (прибыли)</t>
  </si>
  <si>
    <t>1 квартал 2021</t>
  </si>
  <si>
    <t>2 квартал 2021</t>
  </si>
  <si>
    <t>3 квартал 2021</t>
  </si>
  <si>
    <t>4 квартал 2021</t>
  </si>
  <si>
    <t>1 квартал 2022</t>
  </si>
  <si>
    <t>2 квартал 2022</t>
  </si>
  <si>
    <t>3 квартал 2022</t>
  </si>
  <si>
    <t>4 квартал 2022</t>
  </si>
  <si>
    <t>1 квартал 2023</t>
  </si>
  <si>
    <t>2 квартал 2023</t>
  </si>
  <si>
    <t>3 квартал 2023</t>
  </si>
  <si>
    <t>4 квартал 2023</t>
  </si>
  <si>
    <t>Строительство административных зданий для филиалов АО "НЭСК"</t>
  </si>
  <si>
    <t>Строительство и реконструкция</t>
  </si>
  <si>
    <t>Приобретение земельного участка в г. Туапсе с целью строительства административного здания для обслуживания потребителей и размещения сотрудников филиала  АО «НЭСК» «Туапсеэнергосбыт» (необходимая площадь земельного участка не менее 6 соток)</t>
  </si>
  <si>
    <t>К_1.2.</t>
  </si>
  <si>
    <t>Строительство административного здания в г. Туапсе с целью обслуживания потребителей и размещения сотрудников для филиала   АО «НЭСК» «Туапсеэнергосбыт» (необходимая площадь административного здания не менее 521,44 кв.м.)</t>
  </si>
  <si>
    <t>К_1.2.1.</t>
  </si>
  <si>
    <t>Строительство административного здания в Краснодаре,
в том числе приобретение земельного участка</t>
  </si>
  <si>
    <t>G_1.1.</t>
  </si>
  <si>
    <t>Строительство административного здания в городе Славянск-на-Кубани,
в том числе приобретение земельного участка</t>
  </si>
  <si>
    <t>G_1.2.</t>
  </si>
  <si>
    <t xml:space="preserve">Строительство административного здания в городе Крымске </t>
  </si>
  <si>
    <t>Н_1.10.</t>
  </si>
  <si>
    <t>Приобретение объектов основных средств</t>
  </si>
  <si>
    <t>Приобретение административного здания с целью создания центра обслуживания потребителей и размещения сотрудников филиала АО «НЭСК» «Горячеключэнергосбыт»</t>
  </si>
  <si>
    <t>К_2.1.</t>
  </si>
  <si>
    <t>Приобретение административного здания с целью создания центра обслуживания потребителей и размещения сотрудников филиала АО «НЭСК» «Ейскэнергосбыт»</t>
  </si>
  <si>
    <t>К_2.2.</t>
  </si>
  <si>
    <t>Приобретение автомобилей марки Renault Logan в целью обслуживания потребителей</t>
  </si>
  <si>
    <t>К_2.3.</t>
  </si>
  <si>
    <t>2021
2023</t>
  </si>
  <si>
    <t>Приобретение автомобилей марки Hyundai Solaris с целью свзаимодействия с филиалами и потребителями АО "НЭСК"</t>
  </si>
  <si>
    <t>К_2.4.</t>
  </si>
  <si>
    <t>Приобретение автотранспортного средства марки Шевроле Нива в целью обслуживания потребителей проживающий в труднодоступной местности</t>
  </si>
  <si>
    <t>К_2.5.</t>
  </si>
  <si>
    <t xml:space="preserve">Приобретение серверного оборудования для автономной работы программного обеспечения в центрах обслуживания потребителей с целью непрерывного проведения расчетов  и приема платежей   </t>
  </si>
  <si>
    <t>К_2.6.</t>
  </si>
  <si>
    <t>Создание Центра обработки данных (ЦОД) для размещения серверного и сетевого оборудования, объединяющего центры обслуживания потребителей в единую систему обработки данных, хранения, резервирования и проведения расчетов с потребителями.</t>
  </si>
  <si>
    <t>К_2.8.</t>
  </si>
  <si>
    <t>2021
2022</t>
  </si>
  <si>
    <t>Создание комплексной системы информационной безопасности ИТ инфраструктуры согласно требованиям ФЗ № 187 «О БЕЗОПАСНОСТИ КРИТИЧЕСКОЙ ИНФОРМАЦИОННОЙ ИНФРАСТРУКТУРЫ»</t>
  </si>
  <si>
    <t>К_2.9.</t>
  </si>
  <si>
    <t>Приобретение сервера информационной безопасности согласно требованиям ФЗ № 152 «О персональных данных»</t>
  </si>
  <si>
    <t>К_2.11.</t>
  </si>
  <si>
    <t>Создание интеллектуальной системы учета электроэнергии согласно № 522-ФЗ от 27.12.2018 "О ВНЕСЕНИИ ИЗМЕНЕНИЙ
В ОТДЕЛЬНЫЕ ЗАКОНОДАТЕЛЬНЫЕ АКТЫ РОССИЙСКОЙ ФЕДЕРАЦИИ
В СВЯЗИ С РАЗВИТИЕМ СИСТЕМ УЧЕТА ЭЛЕКТРИЧЕСКОЙ ЭНЕРГИИ
(МОЩНОСТИ) В РОССИЙСКОЙ ФЕДЕРАЦИИ"</t>
  </si>
  <si>
    <t>К_2.15.</t>
  </si>
  <si>
    <t>Шкафы учета</t>
  </si>
  <si>
    <t>Монтаж шкафа учета</t>
  </si>
  <si>
    <t>Программно-аппаратный комплекс, обеспечивающий информационный обмен ИСУЭ</t>
  </si>
  <si>
    <t>Итого инвестиций</t>
  </si>
  <si>
    <t>Скорректированная инвестиционная программа АО "НЭСК" на 2021-2023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</si>
</sst>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;[Red]#,##0.00"/>
  </numFmts>
  <fonts count="1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3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15" fillId="0" borderId="0"/>
    <xf numFmtId="0" fontId="15" fillId="0" borderId="0"/>
    <xf numFmtId="0" fontId="16" fillId="0" borderId="0"/>
  </cellStyleXfs>
  <cellXfs count="168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4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right" vertical="center" wrapText="1"/>
    </xf>
    <xf numFmtId="4" fontId="4" fillId="0" borderId="17" xfId="0" applyNumberFormat="1" applyFont="1" applyFill="1" applyBorder="1" applyAlignment="1">
      <alignment horizontal="right"/>
    </xf>
    <xf numFmtId="4" fontId="4" fillId="0" borderId="27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3" fillId="0" borderId="33" xfId="0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righ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164" fontId="6" fillId="0" borderId="32" xfId="0" applyNumberFormat="1" applyFont="1" applyFill="1" applyBorder="1" applyAlignment="1">
      <alignment vertical="center" wrapText="1"/>
    </xf>
    <xf numFmtId="164" fontId="6" fillId="0" borderId="29" xfId="0" applyNumberFormat="1" applyFont="1" applyFill="1" applyBorder="1" applyAlignment="1">
      <alignment vertical="center" wrapText="1"/>
    </xf>
    <xf numFmtId="164" fontId="6" fillId="0" borderId="31" xfId="0" applyNumberFormat="1" applyFont="1" applyFill="1" applyBorder="1" applyAlignment="1">
      <alignment vertical="center" wrapText="1"/>
    </xf>
    <xf numFmtId="4" fontId="7" fillId="0" borderId="28" xfId="0" applyNumberFormat="1" applyFont="1" applyFill="1" applyBorder="1"/>
    <xf numFmtId="4" fontId="7" fillId="0" borderId="32" xfId="0" applyNumberFormat="1" applyFont="1" applyFill="1" applyBorder="1"/>
    <xf numFmtId="4" fontId="7" fillId="0" borderId="29" xfId="0" applyNumberFormat="1" applyFont="1" applyFill="1" applyBorder="1"/>
    <xf numFmtId="4" fontId="7" fillId="0" borderId="30" xfId="0" applyNumberFormat="1" applyFont="1" applyFill="1" applyBorder="1"/>
    <xf numFmtId="4" fontId="7" fillId="0" borderId="31" xfId="0" applyNumberFormat="1" applyFont="1" applyFill="1" applyBorder="1"/>
    <xf numFmtId="4" fontId="7" fillId="0" borderId="26" xfId="0" applyNumberFormat="1" applyFont="1" applyFill="1" applyBorder="1"/>
    <xf numFmtId="4" fontId="7" fillId="0" borderId="17" xfId="0" applyNumberFormat="1" applyFont="1" applyFill="1" applyBorder="1"/>
    <xf numFmtId="4" fontId="7" fillId="0" borderId="27" xfId="0" applyNumberFormat="1" applyFont="1" applyFill="1" applyBorder="1"/>
    <xf numFmtId="4" fontId="7" fillId="0" borderId="0" xfId="0" applyNumberFormat="1" applyFont="1" applyFill="1" applyBorder="1"/>
    <xf numFmtId="0" fontId="7" fillId="0" borderId="0" xfId="0" applyFont="1" applyFill="1"/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vertical="center" wrapText="1"/>
    </xf>
    <xf numFmtId="4" fontId="8" fillId="0" borderId="37" xfId="0" applyNumberFormat="1" applyFont="1" applyFill="1" applyBorder="1" applyAlignment="1">
      <alignment horizontal="center" vertical="center" wrapText="1"/>
    </xf>
    <xf numFmtId="1" fontId="8" fillId="0" borderId="35" xfId="0" applyNumberFormat="1" applyFont="1" applyFill="1" applyBorder="1" applyAlignment="1">
      <alignment horizontal="center" vertical="center" wrapText="1"/>
    </xf>
    <xf numFmtId="1" fontId="8" fillId="0" borderId="20" xfId="0" applyNumberFormat="1" applyFont="1" applyFill="1" applyBorder="1" applyAlignment="1">
      <alignment horizontal="center" vertical="center" wrapText="1"/>
    </xf>
    <xf numFmtId="1" fontId="8" fillId="0" borderId="36" xfId="0" applyNumberFormat="1" applyFont="1" applyFill="1" applyBorder="1" applyAlignment="1">
      <alignment horizontal="center" vertical="center" wrapText="1"/>
    </xf>
    <xf numFmtId="164" fontId="5" fillId="0" borderId="38" xfId="0" applyNumberFormat="1" applyFont="1" applyFill="1" applyBorder="1" applyAlignment="1">
      <alignment vertical="center" wrapText="1"/>
    </xf>
    <xf numFmtId="164" fontId="9" fillId="0" borderId="20" xfId="0" applyNumberFormat="1" applyFont="1" applyFill="1" applyBorder="1" applyAlignment="1">
      <alignment vertical="center" wrapText="1"/>
    </xf>
    <xf numFmtId="164" fontId="6" fillId="0" borderId="36" xfId="0" applyNumberFormat="1" applyFont="1" applyFill="1" applyBorder="1" applyAlignment="1">
      <alignment vertical="center" wrapText="1"/>
    </xf>
    <xf numFmtId="0" fontId="4" fillId="0" borderId="35" xfId="0" applyFont="1" applyFill="1" applyBorder="1"/>
    <xf numFmtId="0" fontId="4" fillId="0" borderId="38" xfId="0" applyFont="1" applyFill="1" applyBorder="1"/>
    <xf numFmtId="0" fontId="4" fillId="0" borderId="20" xfId="0" applyFont="1" applyFill="1" applyBorder="1"/>
    <xf numFmtId="0" fontId="4" fillId="0" borderId="36" xfId="0" applyFont="1" applyFill="1" applyBorder="1"/>
    <xf numFmtId="0" fontId="4" fillId="0" borderId="39" xfId="0" applyFont="1" applyFill="1" applyBorder="1"/>
    <xf numFmtId="164" fontId="5" fillId="0" borderId="35" xfId="0" applyNumberFormat="1" applyFont="1" applyFill="1" applyBorder="1" applyAlignment="1">
      <alignment vertical="center" wrapText="1"/>
    </xf>
    <xf numFmtId="164" fontId="5" fillId="0" borderId="20" xfId="0" applyNumberFormat="1" applyFont="1" applyFill="1" applyBorder="1" applyAlignment="1">
      <alignment vertical="center" wrapText="1"/>
    </xf>
    <xf numFmtId="164" fontId="5" fillId="0" borderId="36" xfId="0" applyNumberFormat="1" applyFont="1" applyFill="1" applyBorder="1" applyAlignment="1">
      <alignment vertical="center" wrapText="1"/>
    </xf>
    <xf numFmtId="164" fontId="5" fillId="0" borderId="39" xfId="0" applyNumberFormat="1" applyFont="1" applyFill="1" applyBorder="1" applyAlignment="1">
      <alignment vertical="center" wrapText="1"/>
    </xf>
    <xf numFmtId="2" fontId="5" fillId="0" borderId="35" xfId="0" applyNumberFormat="1" applyFont="1" applyFill="1" applyBorder="1" applyAlignment="1">
      <alignment horizontal="right" vertical="center" wrapText="1"/>
    </xf>
    <xf numFmtId="2" fontId="5" fillId="0" borderId="20" xfId="0" applyNumberFormat="1" applyFont="1" applyFill="1" applyBorder="1" applyAlignment="1">
      <alignment horizontal="right" vertical="center" wrapText="1"/>
    </xf>
    <xf numFmtId="4" fontId="5" fillId="0" borderId="36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5" fillId="0" borderId="40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vertical="center" wrapText="1"/>
    </xf>
    <xf numFmtId="4" fontId="8" fillId="0" borderId="41" xfId="0" applyNumberFormat="1" applyFont="1" applyFill="1" applyBorder="1" applyAlignment="1">
      <alignment horizontal="center" vertical="center" wrapText="1"/>
    </xf>
    <xf numFmtId="1" fontId="8" fillId="0" borderId="40" xfId="0" applyNumberFormat="1" applyFont="1" applyFill="1" applyBorder="1" applyAlignment="1">
      <alignment horizontal="center" vertical="center" wrapText="1"/>
    </xf>
    <xf numFmtId="1" fontId="8" fillId="0" borderId="17" xfId="0" applyNumberFormat="1" applyFont="1" applyFill="1" applyBorder="1" applyAlignment="1">
      <alignment horizontal="center" vertical="center" wrapText="1"/>
    </xf>
    <xf numFmtId="1" fontId="8" fillId="0" borderId="27" xfId="0" applyNumberFormat="1" applyFont="1" applyFill="1" applyBorder="1" applyAlignment="1">
      <alignment horizontal="center" vertical="center" wrapText="1"/>
    </xf>
    <xf numFmtId="164" fontId="5" fillId="0" borderId="26" xfId="0" applyNumberFormat="1" applyFont="1" applyFill="1" applyBorder="1" applyAlignment="1">
      <alignment vertical="center" wrapText="1"/>
    </xf>
    <xf numFmtId="164" fontId="9" fillId="0" borderId="17" xfId="0" applyNumberFormat="1" applyFont="1" applyFill="1" applyBorder="1" applyAlignment="1">
      <alignment vertical="center" wrapText="1"/>
    </xf>
    <xf numFmtId="164" fontId="6" fillId="0" borderId="27" xfId="0" applyNumberFormat="1" applyFont="1" applyFill="1" applyBorder="1" applyAlignment="1">
      <alignment vertical="center" wrapText="1"/>
    </xf>
    <xf numFmtId="164" fontId="5" fillId="0" borderId="40" xfId="0" applyNumberFormat="1" applyFont="1" applyFill="1" applyBorder="1" applyAlignment="1">
      <alignment vertical="center" wrapText="1"/>
    </xf>
    <xf numFmtId="164" fontId="5" fillId="0" borderId="17" xfId="0" applyNumberFormat="1" applyFont="1" applyFill="1" applyBorder="1" applyAlignment="1">
      <alignment vertical="center" wrapText="1"/>
    </xf>
    <xf numFmtId="164" fontId="5" fillId="0" borderId="27" xfId="0" applyNumberFormat="1" applyFont="1" applyFill="1" applyBorder="1" applyAlignment="1">
      <alignment vertical="center" wrapText="1"/>
    </xf>
    <xf numFmtId="164" fontId="5" fillId="0" borderId="42" xfId="0" applyNumberFormat="1" applyFont="1" applyFill="1" applyBorder="1" applyAlignment="1">
      <alignment vertical="center" wrapText="1"/>
    </xf>
    <xf numFmtId="4" fontId="5" fillId="0" borderId="27" xfId="0" applyNumberFormat="1" applyFont="1" applyFill="1" applyBorder="1" applyAlignment="1">
      <alignment horizontal="right" vertical="center" wrapText="1"/>
    </xf>
    <xf numFmtId="4" fontId="5" fillId="0" borderId="17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0" fontId="4" fillId="0" borderId="27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1" fontId="8" fillId="0" borderId="43" xfId="0" applyNumberFormat="1" applyFont="1" applyFill="1" applyBorder="1" applyAlignment="1">
      <alignment horizontal="center" vertical="center" wrapText="1"/>
    </xf>
    <xf numFmtId="1" fontId="8" fillId="0" borderId="23" xfId="0" applyNumberFormat="1" applyFont="1" applyFill="1" applyBorder="1" applyAlignment="1">
      <alignment horizontal="center" vertical="center" wrapText="1"/>
    </xf>
    <xf numFmtId="1" fontId="8" fillId="0" borderId="44" xfId="0" applyNumberFormat="1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>
      <alignment vertical="center" wrapText="1"/>
    </xf>
    <xf numFmtId="164" fontId="6" fillId="0" borderId="44" xfId="0" applyNumberFormat="1" applyFont="1" applyFill="1" applyBorder="1" applyAlignment="1">
      <alignment vertical="center" wrapText="1"/>
    </xf>
    <xf numFmtId="164" fontId="5" fillId="0" borderId="43" xfId="0" applyNumberFormat="1" applyFont="1" applyFill="1" applyBorder="1" applyAlignment="1">
      <alignment vertical="center" wrapText="1"/>
    </xf>
    <xf numFmtId="164" fontId="5" fillId="0" borderId="23" xfId="0" applyNumberFormat="1" applyFont="1" applyFill="1" applyBorder="1" applyAlignment="1">
      <alignment vertical="center" wrapText="1"/>
    </xf>
    <xf numFmtId="164" fontId="5" fillId="0" borderId="44" xfId="0" applyNumberFormat="1" applyFont="1" applyFill="1" applyBorder="1" applyAlignment="1">
      <alignment vertical="center" wrapText="1"/>
    </xf>
    <xf numFmtId="164" fontId="5" fillId="0" borderId="25" xfId="0" applyNumberFormat="1" applyFont="1" applyFill="1" applyBorder="1" applyAlignment="1">
      <alignment vertical="center" wrapText="1"/>
    </xf>
    <xf numFmtId="4" fontId="5" fillId="0" borderId="44" xfId="0" applyNumberFormat="1" applyFont="1" applyFill="1" applyBorder="1" applyAlignment="1">
      <alignment horizontal="right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5" fontId="6" fillId="0" borderId="32" xfId="0" applyNumberFormat="1" applyFont="1" applyFill="1" applyBorder="1" applyAlignment="1">
      <alignment vertical="center" wrapText="1"/>
    </xf>
    <xf numFmtId="165" fontId="6" fillId="0" borderId="28" xfId="0" applyNumberFormat="1" applyFont="1" applyFill="1" applyBorder="1" applyAlignment="1">
      <alignment vertical="center" wrapText="1"/>
    </xf>
    <xf numFmtId="165" fontId="6" fillId="0" borderId="29" xfId="0" applyNumberFormat="1" applyFont="1" applyFill="1" applyBorder="1" applyAlignment="1">
      <alignment vertical="center" wrapText="1"/>
    </xf>
    <xf numFmtId="165" fontId="6" fillId="0" borderId="30" xfId="0" applyNumberFormat="1" applyFont="1" applyFill="1" applyBorder="1" applyAlignment="1">
      <alignment vertical="center" wrapText="1"/>
    </xf>
    <xf numFmtId="4" fontId="6" fillId="0" borderId="31" xfId="0" applyNumberFormat="1" applyFont="1" applyFill="1" applyBorder="1" applyAlignment="1">
      <alignment horizontal="right" vertical="center" wrapText="1"/>
    </xf>
    <xf numFmtId="165" fontId="6" fillId="0" borderId="26" xfId="0" applyNumberFormat="1" applyFont="1" applyFill="1" applyBorder="1" applyAlignment="1">
      <alignment vertical="center" wrapText="1"/>
    </xf>
    <xf numFmtId="165" fontId="6" fillId="0" borderId="17" xfId="0" applyNumberFormat="1" applyFont="1" applyFill="1" applyBorder="1" applyAlignment="1">
      <alignment vertical="center" wrapText="1"/>
    </xf>
    <xf numFmtId="165" fontId="6" fillId="0" borderId="27" xfId="0" applyNumberFormat="1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left" vertical="center" wrapText="1"/>
    </xf>
    <xf numFmtId="4" fontId="5" fillId="0" borderId="40" xfId="0" applyNumberFormat="1" applyFont="1" applyFill="1" applyBorder="1" applyAlignment="1">
      <alignment horizontal="right" vertical="center" wrapText="1"/>
    </xf>
    <xf numFmtId="4" fontId="4" fillId="0" borderId="17" xfId="0" applyNumberFormat="1" applyFont="1" applyFill="1" applyBorder="1" applyAlignment="1">
      <alignment horizontal="right" vertical="center"/>
    </xf>
    <xf numFmtId="165" fontId="5" fillId="0" borderId="40" xfId="0" applyNumberFormat="1" applyFont="1" applyFill="1" applyBorder="1" applyAlignment="1">
      <alignment vertical="center" wrapText="1"/>
    </xf>
    <xf numFmtId="165" fontId="5" fillId="0" borderId="26" xfId="0" applyNumberFormat="1" applyFont="1" applyFill="1" applyBorder="1" applyAlignment="1">
      <alignment vertical="center" wrapText="1"/>
    </xf>
    <xf numFmtId="165" fontId="5" fillId="0" borderId="17" xfId="0" applyNumberFormat="1" applyFont="1" applyFill="1" applyBorder="1" applyAlignment="1">
      <alignment vertical="center" wrapText="1"/>
    </xf>
    <xf numFmtId="165" fontId="5" fillId="0" borderId="27" xfId="0" applyNumberFormat="1" applyFont="1" applyFill="1" applyBorder="1" applyAlignment="1">
      <alignment vertical="center" wrapText="1"/>
    </xf>
    <xf numFmtId="165" fontId="5" fillId="0" borderId="42" xfId="0" applyNumberFormat="1" applyFont="1" applyFill="1" applyBorder="1" applyAlignment="1">
      <alignment vertical="center" wrapText="1"/>
    </xf>
    <xf numFmtId="4" fontId="11" fillId="0" borderId="17" xfId="0" applyNumberFormat="1" applyFont="1" applyFill="1" applyBorder="1" applyAlignment="1">
      <alignment horizontal="right"/>
    </xf>
    <xf numFmtId="4" fontId="5" fillId="0" borderId="17" xfId="0" applyNumberFormat="1" applyFont="1" applyFill="1" applyBorder="1" applyAlignment="1">
      <alignment horizontal="right" vertical="center"/>
    </xf>
    <xf numFmtId="4" fontId="11" fillId="0" borderId="27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0" fontId="3" fillId="0" borderId="40" xfId="0" applyFont="1" applyFill="1" applyBorder="1" applyAlignment="1">
      <alignment horizontal="center" vertical="center"/>
    </xf>
    <xf numFmtId="4" fontId="12" fillId="0" borderId="17" xfId="0" applyNumberFormat="1" applyFont="1" applyFill="1" applyBorder="1" applyAlignment="1">
      <alignment horizontal="right"/>
    </xf>
    <xf numFmtId="4" fontId="12" fillId="0" borderId="27" xfId="0" applyNumberFormat="1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164" fontId="6" fillId="0" borderId="17" xfId="0" applyNumberFormat="1" applyFont="1" applyFill="1" applyBorder="1" applyAlignment="1">
      <alignment vertical="center" wrapText="1"/>
    </xf>
    <xf numFmtId="164" fontId="6" fillId="0" borderId="23" xfId="0" applyNumberFormat="1" applyFont="1" applyFill="1" applyBorder="1" applyAlignment="1">
      <alignment vertical="center" wrapText="1"/>
    </xf>
    <xf numFmtId="165" fontId="5" fillId="0" borderId="43" xfId="0" applyNumberFormat="1" applyFont="1" applyFill="1" applyBorder="1" applyAlignment="1">
      <alignment vertical="center" wrapText="1"/>
    </xf>
    <xf numFmtId="165" fontId="5" fillId="0" borderId="24" xfId="0" applyNumberFormat="1" applyFont="1" applyFill="1" applyBorder="1" applyAlignment="1">
      <alignment vertical="center" wrapText="1"/>
    </xf>
    <xf numFmtId="165" fontId="5" fillId="0" borderId="23" xfId="0" applyNumberFormat="1" applyFont="1" applyFill="1" applyBorder="1" applyAlignment="1">
      <alignment vertical="center" wrapText="1"/>
    </xf>
    <xf numFmtId="165" fontId="5" fillId="0" borderId="44" xfId="0" applyNumberFormat="1" applyFont="1" applyFill="1" applyBorder="1" applyAlignment="1">
      <alignment vertical="center" wrapText="1"/>
    </xf>
    <xf numFmtId="165" fontId="5" fillId="0" borderId="25" xfId="0" applyNumberFormat="1" applyFont="1" applyFill="1" applyBorder="1" applyAlignment="1">
      <alignment vertical="center" wrapText="1"/>
    </xf>
    <xf numFmtId="165" fontId="6" fillId="0" borderId="46" xfId="0" applyNumberFormat="1" applyFont="1" applyFill="1" applyBorder="1" applyAlignment="1">
      <alignment vertical="center" wrapText="1"/>
    </xf>
    <xf numFmtId="165" fontId="6" fillId="0" borderId="47" xfId="0" applyNumberFormat="1" applyFont="1" applyFill="1" applyBorder="1" applyAlignment="1">
      <alignment vertical="center" wrapText="1"/>
    </xf>
    <xf numFmtId="165" fontId="6" fillId="0" borderId="48" xfId="0" applyNumberFormat="1" applyFont="1" applyFill="1" applyBorder="1" applyAlignment="1">
      <alignment vertical="center" wrapText="1"/>
    </xf>
    <xf numFmtId="4" fontId="4" fillId="0" borderId="0" xfId="0" applyNumberFormat="1" applyFont="1" applyFill="1"/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3" xfId="5"/>
    <cellStyle name="Обычный 4" xfId="6"/>
    <cellStyle name="Обычный 5" xfId="7"/>
    <cellStyle name="Обычный 7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8"/>
  <sheetViews>
    <sheetView tabSelected="1" zoomScale="60" zoomScaleNormal="6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11" sqref="I11"/>
    </sheetView>
  </sheetViews>
  <sheetFormatPr defaultColWidth="9" defaultRowHeight="18.75" outlineLevelRow="1" outlineLevelCol="1" x14ac:dyDescent="0.3"/>
  <cols>
    <col min="1" max="1" width="7.375" style="67" customWidth="1"/>
    <col min="2" max="2" width="58.875" style="67" customWidth="1"/>
    <col min="3" max="6" width="20.375" style="67" customWidth="1"/>
    <col min="7" max="9" width="21.5" style="67" customWidth="1"/>
    <col min="10" max="10" width="19.125" style="67" customWidth="1"/>
    <col min="11" max="11" width="16.625" style="67" customWidth="1"/>
    <col min="12" max="12" width="18" style="67" customWidth="1"/>
    <col min="13" max="14" width="21.125" style="67" customWidth="1"/>
    <col min="15" max="15" width="18.875" style="67" customWidth="1"/>
    <col min="16" max="19" width="16.625" style="67" hidden="1" customWidth="1" outlineLevel="1"/>
    <col min="20" max="20" width="19" style="67" customWidth="1" collapsed="1"/>
    <col min="21" max="21" width="20" style="67" customWidth="1"/>
    <col min="22" max="22" width="19.25" style="67" customWidth="1"/>
    <col min="23" max="26" width="16.625" style="67" hidden="1" customWidth="1" outlineLevel="1"/>
    <col min="27" max="27" width="18.375" style="67" customWidth="1" collapsed="1"/>
    <col min="28" max="29" width="19.75" style="67" customWidth="1"/>
    <col min="30" max="30" width="17.875" style="67" hidden="1" customWidth="1" outlineLevel="1"/>
    <col min="31" max="31" width="18.5" style="142" hidden="1" customWidth="1" outlineLevel="1"/>
    <col min="32" max="32" width="19.25" style="67" hidden="1" customWidth="1" outlineLevel="1"/>
    <col min="33" max="33" width="17.75" style="67" hidden="1" customWidth="1" outlineLevel="1"/>
    <col min="34" max="34" width="17.75" style="67" customWidth="1" collapsed="1"/>
    <col min="35" max="16384" width="9" style="67"/>
  </cols>
  <sheetData>
    <row r="1" spans="1:34" s="4" customFormat="1" ht="38.25" thickBot="1" x14ac:dyDescent="0.35">
      <c r="A1" s="153" t="s">
        <v>75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"/>
      <c r="V1" s="1"/>
      <c r="W1" s="1"/>
      <c r="X1" s="1"/>
      <c r="Y1" s="1"/>
      <c r="Z1" s="1"/>
      <c r="AA1" s="2" t="s">
        <v>0</v>
      </c>
      <c r="AB1" s="2"/>
      <c r="AC1" s="2"/>
      <c r="AD1" s="2"/>
      <c r="AE1" s="3"/>
    </row>
    <row r="2" spans="1:34" s="5" customFormat="1" ht="44.45" customHeight="1" thickBot="1" x14ac:dyDescent="0.35">
      <c r="A2" s="154" t="s">
        <v>1</v>
      </c>
      <c r="B2" s="155" t="s">
        <v>2</v>
      </c>
      <c r="C2" s="157" t="s">
        <v>3</v>
      </c>
      <c r="D2" s="159" t="s">
        <v>4</v>
      </c>
      <c r="E2" s="160"/>
      <c r="F2" s="161"/>
      <c r="G2" s="159" t="s">
        <v>5</v>
      </c>
      <c r="H2" s="160"/>
      <c r="I2" s="161"/>
      <c r="J2" s="165" t="s">
        <v>6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6"/>
      <c r="AH2" s="1"/>
    </row>
    <row r="3" spans="1:34" s="5" customFormat="1" ht="40.15" customHeight="1" thickBot="1" x14ac:dyDescent="0.35">
      <c r="A3" s="147"/>
      <c r="B3" s="156"/>
      <c r="C3" s="158"/>
      <c r="D3" s="162"/>
      <c r="E3" s="163"/>
      <c r="F3" s="164"/>
      <c r="G3" s="162"/>
      <c r="H3" s="163"/>
      <c r="I3" s="164"/>
      <c r="J3" s="165" t="s">
        <v>7</v>
      </c>
      <c r="K3" s="165"/>
      <c r="L3" s="165"/>
      <c r="M3" s="165"/>
      <c r="N3" s="165"/>
      <c r="O3" s="166"/>
      <c r="P3" s="6"/>
      <c r="Q3" s="6"/>
      <c r="R3" s="6"/>
      <c r="S3" s="6"/>
      <c r="T3" s="167" t="s">
        <v>8</v>
      </c>
      <c r="U3" s="165"/>
      <c r="V3" s="166"/>
      <c r="W3" s="6"/>
      <c r="X3" s="6"/>
      <c r="Y3" s="6"/>
      <c r="Z3" s="6"/>
      <c r="AA3" s="167" t="s">
        <v>9</v>
      </c>
      <c r="AB3" s="165"/>
      <c r="AC3" s="166"/>
      <c r="AD3" s="6"/>
      <c r="AE3" s="6"/>
      <c r="AF3" s="6"/>
      <c r="AG3" s="7"/>
      <c r="AH3" s="1"/>
    </row>
    <row r="4" spans="1:34" s="5" customFormat="1" ht="40.15" customHeight="1" x14ac:dyDescent="0.3">
      <c r="A4" s="147"/>
      <c r="B4" s="156"/>
      <c r="C4" s="158"/>
      <c r="D4" s="150" t="s">
        <v>10</v>
      </c>
      <c r="E4" s="151" t="s">
        <v>11</v>
      </c>
      <c r="F4" s="152" t="s">
        <v>12</v>
      </c>
      <c r="G4" s="150" t="s">
        <v>13</v>
      </c>
      <c r="H4" s="151" t="s">
        <v>11</v>
      </c>
      <c r="I4" s="152" t="s">
        <v>14</v>
      </c>
      <c r="J4" s="149" t="s">
        <v>10</v>
      </c>
      <c r="K4" s="144" t="s">
        <v>15</v>
      </c>
      <c r="L4" s="144"/>
      <c r="M4" s="144" t="s">
        <v>16</v>
      </c>
      <c r="N4" s="144"/>
      <c r="O4" s="144"/>
      <c r="P4" s="6"/>
      <c r="Q4" s="6"/>
      <c r="R4" s="6"/>
      <c r="S4" s="6"/>
      <c r="T4" s="143" t="s">
        <v>10</v>
      </c>
      <c r="U4" s="144" t="s">
        <v>11</v>
      </c>
      <c r="V4" s="146" t="s">
        <v>17</v>
      </c>
      <c r="W4" s="6"/>
      <c r="X4" s="6"/>
      <c r="Y4" s="6"/>
      <c r="Z4" s="6"/>
      <c r="AA4" s="143" t="s">
        <v>10</v>
      </c>
      <c r="AB4" s="144" t="s">
        <v>11</v>
      </c>
      <c r="AC4" s="146" t="s">
        <v>18</v>
      </c>
      <c r="AD4" s="6"/>
      <c r="AE4" s="6"/>
      <c r="AF4" s="6"/>
      <c r="AG4" s="7"/>
      <c r="AH4" s="1"/>
    </row>
    <row r="5" spans="1:34" s="5" customFormat="1" ht="177" customHeight="1" thickBot="1" x14ac:dyDescent="0.35">
      <c r="A5" s="147"/>
      <c r="B5" s="156"/>
      <c r="C5" s="158"/>
      <c r="D5" s="143"/>
      <c r="E5" s="145"/>
      <c r="F5" s="146"/>
      <c r="G5" s="143"/>
      <c r="H5" s="145"/>
      <c r="I5" s="146"/>
      <c r="J5" s="149"/>
      <c r="K5" s="8" t="s">
        <v>19</v>
      </c>
      <c r="L5" s="8" t="s">
        <v>20</v>
      </c>
      <c r="M5" s="8" t="s">
        <v>21</v>
      </c>
      <c r="N5" s="8" t="s">
        <v>22</v>
      </c>
      <c r="O5" s="8" t="s">
        <v>23</v>
      </c>
      <c r="P5" s="9" t="s">
        <v>24</v>
      </c>
      <c r="Q5" s="8" t="s">
        <v>25</v>
      </c>
      <c r="R5" s="8" t="s">
        <v>26</v>
      </c>
      <c r="S5" s="10" t="s">
        <v>27</v>
      </c>
      <c r="T5" s="143"/>
      <c r="U5" s="145"/>
      <c r="V5" s="146"/>
      <c r="W5" s="9" t="s">
        <v>28</v>
      </c>
      <c r="X5" s="8" t="s">
        <v>29</v>
      </c>
      <c r="Y5" s="8" t="s">
        <v>30</v>
      </c>
      <c r="Z5" s="10" t="s">
        <v>31</v>
      </c>
      <c r="AA5" s="143"/>
      <c r="AB5" s="145"/>
      <c r="AC5" s="146"/>
      <c r="AD5" s="11" t="s">
        <v>32</v>
      </c>
      <c r="AE5" s="12" t="s">
        <v>33</v>
      </c>
      <c r="AF5" s="12" t="s">
        <v>34</v>
      </c>
      <c r="AG5" s="13" t="s">
        <v>35</v>
      </c>
      <c r="AH5" s="1"/>
    </row>
    <row r="6" spans="1:34" s="5" customFormat="1" ht="19.5" thickBot="1" x14ac:dyDescent="0.35">
      <c r="A6" s="14">
        <v>1</v>
      </c>
      <c r="B6" s="15">
        <v>2</v>
      </c>
      <c r="C6" s="16">
        <v>3</v>
      </c>
      <c r="D6" s="17">
        <v>4</v>
      </c>
      <c r="E6" s="15">
        <v>5</v>
      </c>
      <c r="F6" s="18">
        <v>6</v>
      </c>
      <c r="G6" s="17">
        <v>7</v>
      </c>
      <c r="H6" s="15">
        <v>8</v>
      </c>
      <c r="I6" s="18">
        <v>9</v>
      </c>
      <c r="J6" s="17">
        <v>10</v>
      </c>
      <c r="K6" s="19">
        <v>11</v>
      </c>
      <c r="L6" s="19">
        <v>12</v>
      </c>
      <c r="M6" s="20">
        <v>13</v>
      </c>
      <c r="N6" s="20">
        <v>14</v>
      </c>
      <c r="O6" s="21">
        <v>15</v>
      </c>
      <c r="P6" s="19"/>
      <c r="Q6" s="15"/>
      <c r="R6" s="15"/>
      <c r="S6" s="16"/>
      <c r="T6" s="17">
        <v>16</v>
      </c>
      <c r="U6" s="15">
        <v>17</v>
      </c>
      <c r="V6" s="18">
        <v>18</v>
      </c>
      <c r="W6" s="19"/>
      <c r="X6" s="15"/>
      <c r="Y6" s="15"/>
      <c r="Z6" s="16"/>
      <c r="AA6" s="17">
        <v>19</v>
      </c>
      <c r="AB6" s="15">
        <v>20</v>
      </c>
      <c r="AC6" s="18">
        <v>21</v>
      </c>
      <c r="AD6" s="22"/>
      <c r="AE6" s="23"/>
      <c r="AF6" s="23"/>
      <c r="AG6" s="24"/>
      <c r="AH6" s="25"/>
    </row>
    <row r="7" spans="1:34" s="5" customFormat="1" ht="19.5" thickBot="1" x14ac:dyDescent="0.35">
      <c r="A7" s="147" t="s">
        <v>36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26"/>
      <c r="AC7" s="26"/>
      <c r="AD7" s="27"/>
      <c r="AE7" s="23"/>
      <c r="AF7" s="23"/>
      <c r="AG7" s="24"/>
      <c r="AH7" s="25"/>
    </row>
    <row r="8" spans="1:34" s="45" customFormat="1" ht="20.25" thickBot="1" x14ac:dyDescent="0.4">
      <c r="A8" s="28">
        <v>1</v>
      </c>
      <c r="B8" s="29" t="s">
        <v>37</v>
      </c>
      <c r="C8" s="30"/>
      <c r="D8" s="31"/>
      <c r="E8" s="32"/>
      <c r="F8" s="29"/>
      <c r="G8" s="33">
        <f>J8+T8+AA8</f>
        <v>40223.360000000001</v>
      </c>
      <c r="H8" s="34">
        <f>H9+H10+H11+H12+H13</f>
        <v>0</v>
      </c>
      <c r="I8" s="35">
        <f>G8+H8</f>
        <v>40223.360000000001</v>
      </c>
      <c r="J8" s="36">
        <f>J9+J10+J11+J12+J13</f>
        <v>0</v>
      </c>
      <c r="K8" s="36">
        <f t="shared" ref="K8:AC8" si="0">K9+K10+K11+K12+K13</f>
        <v>0</v>
      </c>
      <c r="L8" s="36">
        <f t="shared" si="0"/>
        <v>180364.95999999996</v>
      </c>
      <c r="M8" s="36">
        <f t="shared" si="0"/>
        <v>166007.80499999999</v>
      </c>
      <c r="N8" s="36">
        <f t="shared" si="0"/>
        <v>180364.95999999996</v>
      </c>
      <c r="O8" s="36">
        <f t="shared" si="0"/>
        <v>346372.76499999996</v>
      </c>
      <c r="P8" s="37">
        <f t="shared" si="0"/>
        <v>0</v>
      </c>
      <c r="Q8" s="38">
        <f t="shared" si="0"/>
        <v>0</v>
      </c>
      <c r="R8" s="38">
        <f t="shared" si="0"/>
        <v>0</v>
      </c>
      <c r="S8" s="39">
        <f t="shared" si="0"/>
        <v>0</v>
      </c>
      <c r="T8" s="36">
        <f>T9+T10+T11+T12+T13</f>
        <v>8369.34</v>
      </c>
      <c r="U8" s="38">
        <f t="shared" ref="U8:V8" si="1">U9+U10+U11+U12+U13</f>
        <v>0</v>
      </c>
      <c r="V8" s="40">
        <f t="shared" si="1"/>
        <v>8369.34</v>
      </c>
      <c r="W8" s="37">
        <f t="shared" si="0"/>
        <v>0</v>
      </c>
      <c r="X8" s="38">
        <f t="shared" si="0"/>
        <v>5369.34</v>
      </c>
      <c r="Y8" s="38">
        <f t="shared" si="0"/>
        <v>900</v>
      </c>
      <c r="Z8" s="39">
        <f t="shared" si="0"/>
        <v>2100</v>
      </c>
      <c r="AA8" s="36">
        <f t="shared" si="0"/>
        <v>31854.02</v>
      </c>
      <c r="AB8" s="38">
        <f t="shared" si="0"/>
        <v>0</v>
      </c>
      <c r="AC8" s="40">
        <f t="shared" si="0"/>
        <v>31854.02</v>
      </c>
      <c r="AD8" s="41">
        <f t="shared" ref="AD8:AG8" si="2">AD9+AD10</f>
        <v>7963.51</v>
      </c>
      <c r="AE8" s="42">
        <f t="shared" si="2"/>
        <v>7963.51</v>
      </c>
      <c r="AF8" s="42">
        <f t="shared" si="2"/>
        <v>7963.5</v>
      </c>
      <c r="AG8" s="43">
        <f t="shared" si="2"/>
        <v>7963.5</v>
      </c>
      <c r="AH8" s="44"/>
    </row>
    <row r="9" spans="1:34" ht="112.5" x14ac:dyDescent="0.3">
      <c r="A9" s="46">
        <v>1</v>
      </c>
      <c r="B9" s="47" t="s">
        <v>38</v>
      </c>
      <c r="C9" s="48" t="s">
        <v>39</v>
      </c>
      <c r="D9" s="49">
        <v>2022</v>
      </c>
      <c r="E9" s="50"/>
      <c r="F9" s="51"/>
      <c r="G9" s="52">
        <f>J9+T9+AA9</f>
        <v>5369.34</v>
      </c>
      <c r="H9" s="53">
        <f t="shared" ref="H9:H23" si="3">U9+AB9</f>
        <v>0</v>
      </c>
      <c r="I9" s="54">
        <f t="shared" ref="I9:I23" si="4">G9+H9</f>
        <v>5369.34</v>
      </c>
      <c r="J9" s="55"/>
      <c r="K9" s="56"/>
      <c r="L9" s="56"/>
      <c r="M9" s="57"/>
      <c r="N9" s="57"/>
      <c r="O9" s="58"/>
      <c r="P9" s="56"/>
      <c r="Q9" s="57"/>
      <c r="R9" s="57"/>
      <c r="S9" s="59"/>
      <c r="T9" s="60">
        <v>5369.34</v>
      </c>
      <c r="U9" s="61"/>
      <c r="V9" s="62">
        <f>T9+U9</f>
        <v>5369.34</v>
      </c>
      <c r="W9" s="52"/>
      <c r="X9" s="61">
        <v>5369.34</v>
      </c>
      <c r="Y9" s="61"/>
      <c r="Z9" s="63"/>
      <c r="AA9" s="64"/>
      <c r="AB9" s="65"/>
      <c r="AC9" s="66"/>
      <c r="AD9" s="22"/>
      <c r="AE9" s="23"/>
      <c r="AF9" s="23"/>
      <c r="AG9" s="24"/>
      <c r="AH9" s="25"/>
    </row>
    <row r="10" spans="1:34" ht="93.75" x14ac:dyDescent="0.3">
      <c r="A10" s="68">
        <v>2</v>
      </c>
      <c r="B10" s="69" t="s">
        <v>40</v>
      </c>
      <c r="C10" s="70" t="s">
        <v>41</v>
      </c>
      <c r="D10" s="71">
        <v>2023</v>
      </c>
      <c r="E10" s="72"/>
      <c r="F10" s="73"/>
      <c r="G10" s="74">
        <f>J10+T10+AA10</f>
        <v>34854.020000000004</v>
      </c>
      <c r="H10" s="75">
        <f t="shared" si="3"/>
        <v>0</v>
      </c>
      <c r="I10" s="76">
        <f t="shared" si="4"/>
        <v>34854.020000000004</v>
      </c>
      <c r="J10" s="77"/>
      <c r="K10" s="74"/>
      <c r="L10" s="74"/>
      <c r="M10" s="78"/>
      <c r="N10" s="78"/>
      <c r="O10" s="79"/>
      <c r="P10" s="74"/>
      <c r="Q10" s="78"/>
      <c r="R10" s="78"/>
      <c r="S10" s="80"/>
      <c r="T10" s="77">
        <v>3000</v>
      </c>
      <c r="U10" s="78"/>
      <c r="V10" s="79">
        <f t="shared" ref="V10:V28" si="5">T10+U10</f>
        <v>3000</v>
      </c>
      <c r="W10" s="74"/>
      <c r="X10" s="78"/>
      <c r="Y10" s="78">
        <v>900</v>
      </c>
      <c r="Z10" s="80">
        <v>2100</v>
      </c>
      <c r="AA10" s="77">
        <v>31854.02</v>
      </c>
      <c r="AB10" s="78">
        <v>0</v>
      </c>
      <c r="AC10" s="81">
        <f t="shared" ref="AC10:AC28" si="6">AA10+AB10</f>
        <v>31854.02</v>
      </c>
      <c r="AD10" s="22">
        <v>7963.51</v>
      </c>
      <c r="AE10" s="82">
        <v>7963.51</v>
      </c>
      <c r="AF10" s="82">
        <v>7963.5</v>
      </c>
      <c r="AG10" s="81">
        <v>7963.5</v>
      </c>
      <c r="AH10" s="83"/>
    </row>
    <row r="11" spans="1:34" ht="56.25" x14ac:dyDescent="0.3">
      <c r="A11" s="68">
        <v>3</v>
      </c>
      <c r="B11" s="84" t="s">
        <v>42</v>
      </c>
      <c r="C11" s="70" t="s">
        <v>43</v>
      </c>
      <c r="D11" s="71">
        <v>2020</v>
      </c>
      <c r="E11" s="72">
        <v>2021</v>
      </c>
      <c r="F11" s="73">
        <v>2021</v>
      </c>
      <c r="G11" s="74">
        <v>154575.44</v>
      </c>
      <c r="H11" s="75">
        <v>0</v>
      </c>
      <c r="I11" s="76">
        <f t="shared" si="4"/>
        <v>154575.44</v>
      </c>
      <c r="J11" s="77">
        <v>0</v>
      </c>
      <c r="K11" s="74">
        <v>0</v>
      </c>
      <c r="L11" s="74">
        <f>280213.36+7100+15998.79-G11</f>
        <v>148736.70999999996</v>
      </c>
      <c r="M11" s="78">
        <v>160719.79300000001</v>
      </c>
      <c r="N11" s="78">
        <f>L11</f>
        <v>148736.70999999996</v>
      </c>
      <c r="O11" s="79">
        <f>M11+N11</f>
        <v>309456.50299999997</v>
      </c>
      <c r="P11" s="74"/>
      <c r="Q11" s="78"/>
      <c r="R11" s="78"/>
      <c r="S11" s="80"/>
      <c r="T11" s="77"/>
      <c r="U11" s="78"/>
      <c r="V11" s="79"/>
      <c r="W11" s="74"/>
      <c r="X11" s="78"/>
      <c r="Y11" s="78"/>
      <c r="Z11" s="80"/>
      <c r="AA11" s="77"/>
      <c r="AB11" s="78"/>
      <c r="AC11" s="81"/>
      <c r="AD11" s="22"/>
      <c r="AE11" s="82"/>
      <c r="AF11" s="82"/>
      <c r="AG11" s="81"/>
      <c r="AH11" s="83"/>
    </row>
    <row r="12" spans="1:34" ht="56.25" x14ac:dyDescent="0.3">
      <c r="A12" s="68">
        <v>4</v>
      </c>
      <c r="B12" s="85" t="s">
        <v>44</v>
      </c>
      <c r="C12" s="70" t="s">
        <v>45</v>
      </c>
      <c r="D12" s="71">
        <v>2020</v>
      </c>
      <c r="E12" s="72">
        <v>2021</v>
      </c>
      <c r="F12" s="73">
        <v>2021</v>
      </c>
      <c r="G12" s="74">
        <v>21316.25</v>
      </c>
      <c r="H12" s="75">
        <v>0</v>
      </c>
      <c r="I12" s="76">
        <f t="shared" si="4"/>
        <v>21316.25</v>
      </c>
      <c r="J12" s="77">
        <v>0</v>
      </c>
      <c r="K12" s="74">
        <v>0</v>
      </c>
      <c r="L12" s="74">
        <f>21316.25-1960-2700-628</f>
        <v>16028.25</v>
      </c>
      <c r="M12" s="78">
        <f>1960+2700+628.012</f>
        <v>5288.0119999999997</v>
      </c>
      <c r="N12" s="78">
        <f t="shared" ref="N12:N13" si="7">L12</f>
        <v>16028.25</v>
      </c>
      <c r="O12" s="79">
        <f>M12+N12</f>
        <v>21316.261999999999</v>
      </c>
      <c r="P12" s="74"/>
      <c r="Q12" s="78"/>
      <c r="R12" s="78"/>
      <c r="S12" s="80"/>
      <c r="T12" s="77"/>
      <c r="U12" s="78"/>
      <c r="V12" s="79"/>
      <c r="W12" s="74"/>
      <c r="X12" s="78"/>
      <c r="Y12" s="78"/>
      <c r="Z12" s="80"/>
      <c r="AA12" s="77"/>
      <c r="AB12" s="78"/>
      <c r="AC12" s="81"/>
      <c r="AD12" s="22"/>
      <c r="AE12" s="82"/>
      <c r="AF12" s="82"/>
      <c r="AG12" s="81"/>
      <c r="AH12" s="83"/>
    </row>
    <row r="13" spans="1:34" ht="38.25" thickBot="1" x14ac:dyDescent="0.35">
      <c r="A13" s="86">
        <v>5</v>
      </c>
      <c r="B13" s="87" t="s">
        <v>46</v>
      </c>
      <c r="C13" s="88" t="s">
        <v>47</v>
      </c>
      <c r="D13" s="89">
        <v>2020</v>
      </c>
      <c r="E13" s="90">
        <v>2021</v>
      </c>
      <c r="F13" s="91">
        <v>2021</v>
      </c>
      <c r="G13" s="92">
        <v>8400</v>
      </c>
      <c r="H13" s="75">
        <v>0</v>
      </c>
      <c r="I13" s="93">
        <f t="shared" si="4"/>
        <v>8400</v>
      </c>
      <c r="J13" s="94">
        <v>0</v>
      </c>
      <c r="K13" s="92">
        <v>0</v>
      </c>
      <c r="L13" s="92">
        <f>24000-8400</f>
        <v>15600</v>
      </c>
      <c r="M13" s="95">
        <v>0</v>
      </c>
      <c r="N13" s="95">
        <f t="shared" si="7"/>
        <v>15600</v>
      </c>
      <c r="O13" s="96">
        <f t="shared" ref="O13" si="8">M13+N13</f>
        <v>15600</v>
      </c>
      <c r="P13" s="92"/>
      <c r="Q13" s="95"/>
      <c r="R13" s="95"/>
      <c r="S13" s="97"/>
      <c r="T13" s="94"/>
      <c r="U13" s="95"/>
      <c r="V13" s="96"/>
      <c r="W13" s="92"/>
      <c r="X13" s="95"/>
      <c r="Y13" s="95"/>
      <c r="Z13" s="97"/>
      <c r="AA13" s="94"/>
      <c r="AB13" s="95"/>
      <c r="AC13" s="98"/>
      <c r="AD13" s="22"/>
      <c r="AE13" s="82"/>
      <c r="AF13" s="82"/>
      <c r="AG13" s="81"/>
      <c r="AH13" s="83"/>
    </row>
    <row r="14" spans="1:34" s="45" customFormat="1" ht="21" thickBot="1" x14ac:dyDescent="0.4">
      <c r="A14" s="28">
        <v>2</v>
      </c>
      <c r="B14" s="29" t="s">
        <v>48</v>
      </c>
      <c r="C14" s="99"/>
      <c r="D14" s="100"/>
      <c r="E14" s="101"/>
      <c r="F14" s="102"/>
      <c r="G14" s="103">
        <f>G15+G16+G17+G18+G19+G20+G21+G22+G23+G24</f>
        <v>488342.99400000001</v>
      </c>
      <c r="H14" s="34">
        <f t="shared" si="3"/>
        <v>1616103.4840000002</v>
      </c>
      <c r="I14" s="35">
        <f>G14+H14</f>
        <v>2104446.4780000001</v>
      </c>
      <c r="J14" s="104">
        <f>J15+J16+J17+J18+J19+J20+J21+J22+J23+J24</f>
        <v>363082.95400000003</v>
      </c>
      <c r="K14" s="104">
        <f t="shared" ref="K14:AG14" si="9">K15+K16+K17+K18+K19+K20+K21+K22+K23+K24</f>
        <v>0</v>
      </c>
      <c r="L14" s="104">
        <f t="shared" si="9"/>
        <v>0</v>
      </c>
      <c r="M14" s="104">
        <f t="shared" si="9"/>
        <v>0</v>
      </c>
      <c r="N14" s="104">
        <f t="shared" si="9"/>
        <v>0</v>
      </c>
      <c r="O14" s="104">
        <f t="shared" si="9"/>
        <v>0</v>
      </c>
      <c r="P14" s="103">
        <f t="shared" si="9"/>
        <v>50588.195</v>
      </c>
      <c r="Q14" s="105">
        <f t="shared" si="9"/>
        <v>89649.817999999999</v>
      </c>
      <c r="R14" s="105">
        <f t="shared" si="9"/>
        <v>57338.125</v>
      </c>
      <c r="S14" s="106">
        <f t="shared" si="9"/>
        <v>165506.81599999999</v>
      </c>
      <c r="T14" s="104">
        <f t="shared" si="9"/>
        <v>73717.56</v>
      </c>
      <c r="U14" s="105">
        <f t="shared" si="9"/>
        <v>795833.12</v>
      </c>
      <c r="V14" s="35">
        <f t="shared" si="5"/>
        <v>869550.67999999993</v>
      </c>
      <c r="W14" s="103">
        <f t="shared" si="9"/>
        <v>204201.12900000002</v>
      </c>
      <c r="X14" s="105">
        <f t="shared" si="9"/>
        <v>270897.93400000001</v>
      </c>
      <c r="Y14" s="105">
        <f t="shared" si="9"/>
        <v>197180.37399999998</v>
      </c>
      <c r="Z14" s="106">
        <f t="shared" si="9"/>
        <v>197271.24299999999</v>
      </c>
      <c r="AA14" s="104">
        <f t="shared" si="9"/>
        <v>51542.48</v>
      </c>
      <c r="AB14" s="105">
        <f t="shared" si="9"/>
        <v>820270.36400000006</v>
      </c>
      <c r="AC14" s="107">
        <f t="shared" si="6"/>
        <v>871812.84400000004</v>
      </c>
      <c r="AD14" s="108">
        <f t="shared" si="9"/>
        <v>205067.59100000001</v>
      </c>
      <c r="AE14" s="109">
        <f t="shared" si="9"/>
        <v>205067.59100000001</v>
      </c>
      <c r="AF14" s="109">
        <f t="shared" si="9"/>
        <v>256610.07100000003</v>
      </c>
      <c r="AG14" s="110">
        <f t="shared" si="9"/>
        <v>205067.59100000001</v>
      </c>
      <c r="AH14" s="111"/>
    </row>
    <row r="15" spans="1:34" ht="75" x14ac:dyDescent="0.3">
      <c r="A15" s="46">
        <v>1</v>
      </c>
      <c r="B15" s="47" t="s">
        <v>49</v>
      </c>
      <c r="C15" s="48" t="s">
        <v>50</v>
      </c>
      <c r="D15" s="49">
        <v>2021</v>
      </c>
      <c r="E15" s="50"/>
      <c r="F15" s="51"/>
      <c r="G15" s="52">
        <f t="shared" ref="G15:G28" si="10">J15+T15+AA15</f>
        <v>20014.599999999999</v>
      </c>
      <c r="H15" s="53">
        <f t="shared" si="3"/>
        <v>0</v>
      </c>
      <c r="I15" s="54">
        <f t="shared" si="4"/>
        <v>20014.599999999999</v>
      </c>
      <c r="J15" s="60">
        <v>20014.599999999999</v>
      </c>
      <c r="K15" s="52"/>
      <c r="L15" s="52"/>
      <c r="M15" s="61"/>
      <c r="N15" s="61"/>
      <c r="O15" s="62"/>
      <c r="P15" s="52"/>
      <c r="Q15" s="61">
        <v>20014.599999999999</v>
      </c>
      <c r="R15" s="61"/>
      <c r="S15" s="63"/>
      <c r="T15" s="60"/>
      <c r="U15" s="61"/>
      <c r="V15" s="62"/>
      <c r="W15" s="52"/>
      <c r="X15" s="61"/>
      <c r="Y15" s="61"/>
      <c r="Z15" s="63"/>
      <c r="AA15" s="112"/>
      <c r="AB15" s="113"/>
      <c r="AC15" s="66"/>
      <c r="AD15" s="22"/>
      <c r="AE15" s="23"/>
      <c r="AF15" s="23"/>
      <c r="AG15" s="24"/>
      <c r="AH15" s="25"/>
    </row>
    <row r="16" spans="1:34" ht="75" x14ac:dyDescent="0.3">
      <c r="A16" s="68">
        <v>2</v>
      </c>
      <c r="B16" s="114" t="s">
        <v>51</v>
      </c>
      <c r="C16" s="70" t="s">
        <v>52</v>
      </c>
      <c r="D16" s="71">
        <v>2023</v>
      </c>
      <c r="E16" s="72"/>
      <c r="F16" s="73"/>
      <c r="G16" s="74">
        <f t="shared" si="10"/>
        <v>33975.82</v>
      </c>
      <c r="H16" s="75">
        <f t="shared" si="3"/>
        <v>0</v>
      </c>
      <c r="I16" s="76">
        <f t="shared" si="4"/>
        <v>33975.82</v>
      </c>
      <c r="J16" s="77"/>
      <c r="K16" s="74"/>
      <c r="L16" s="74"/>
      <c r="M16" s="78"/>
      <c r="N16" s="78"/>
      <c r="O16" s="79"/>
      <c r="P16" s="74"/>
      <c r="Q16" s="78"/>
      <c r="R16" s="78"/>
      <c r="S16" s="80"/>
      <c r="T16" s="77"/>
      <c r="U16" s="78"/>
      <c r="V16" s="79"/>
      <c r="W16" s="74"/>
      <c r="X16" s="78"/>
      <c r="Y16" s="78"/>
      <c r="Z16" s="80"/>
      <c r="AA16" s="115">
        <v>33975.82</v>
      </c>
      <c r="AB16" s="82"/>
      <c r="AC16" s="81">
        <f t="shared" si="6"/>
        <v>33975.82</v>
      </c>
      <c r="AD16" s="22"/>
      <c r="AE16" s="82"/>
      <c r="AF16" s="82">
        <v>33975.82</v>
      </c>
      <c r="AG16" s="81"/>
      <c r="AH16" s="83"/>
    </row>
    <row r="17" spans="1:34" ht="40.5" x14ac:dyDescent="0.3">
      <c r="A17" s="68">
        <v>3</v>
      </c>
      <c r="B17" s="69" t="s">
        <v>53</v>
      </c>
      <c r="C17" s="70" t="s">
        <v>54</v>
      </c>
      <c r="D17" s="71" t="s">
        <v>55</v>
      </c>
      <c r="E17" s="72"/>
      <c r="F17" s="73"/>
      <c r="G17" s="74">
        <f t="shared" si="10"/>
        <v>9749.869999999999</v>
      </c>
      <c r="H17" s="75">
        <f t="shared" si="3"/>
        <v>0</v>
      </c>
      <c r="I17" s="76">
        <f t="shared" si="4"/>
        <v>9749.869999999999</v>
      </c>
      <c r="J17" s="77">
        <v>5249.93</v>
      </c>
      <c r="K17" s="74"/>
      <c r="L17" s="74"/>
      <c r="M17" s="78"/>
      <c r="N17" s="78"/>
      <c r="O17" s="79"/>
      <c r="P17" s="74"/>
      <c r="Q17" s="78"/>
      <c r="R17" s="78">
        <v>5249.93</v>
      </c>
      <c r="S17" s="80"/>
      <c r="T17" s="77"/>
      <c r="U17" s="78"/>
      <c r="V17" s="79"/>
      <c r="W17" s="74"/>
      <c r="X17" s="78"/>
      <c r="Y17" s="78"/>
      <c r="Z17" s="80"/>
      <c r="AA17" s="77">
        <v>4499.9399999999996</v>
      </c>
      <c r="AB17" s="78"/>
      <c r="AC17" s="81">
        <f t="shared" si="6"/>
        <v>4499.9399999999996</v>
      </c>
      <c r="AD17" s="22"/>
      <c r="AE17" s="23"/>
      <c r="AF17" s="116">
        <v>4499.9399999999996</v>
      </c>
      <c r="AG17" s="24"/>
      <c r="AH17" s="25"/>
    </row>
    <row r="18" spans="1:34" s="126" customFormat="1" ht="56.25" x14ac:dyDescent="0.3">
      <c r="A18" s="68">
        <v>4</v>
      </c>
      <c r="B18" s="69" t="s">
        <v>56</v>
      </c>
      <c r="C18" s="70" t="s">
        <v>57</v>
      </c>
      <c r="D18" s="71">
        <v>2023</v>
      </c>
      <c r="E18" s="72"/>
      <c r="F18" s="73"/>
      <c r="G18" s="74">
        <f t="shared" si="10"/>
        <v>3496</v>
      </c>
      <c r="H18" s="75">
        <f t="shared" si="3"/>
        <v>0</v>
      </c>
      <c r="I18" s="76">
        <f t="shared" si="4"/>
        <v>3496</v>
      </c>
      <c r="J18" s="117"/>
      <c r="K18" s="118"/>
      <c r="L18" s="118"/>
      <c r="M18" s="119"/>
      <c r="N18" s="119"/>
      <c r="O18" s="120"/>
      <c r="P18" s="118"/>
      <c r="Q18" s="119"/>
      <c r="R18" s="119"/>
      <c r="S18" s="121"/>
      <c r="T18" s="117"/>
      <c r="U18" s="119"/>
      <c r="V18" s="79"/>
      <c r="W18" s="118"/>
      <c r="X18" s="119"/>
      <c r="Y18" s="119"/>
      <c r="Z18" s="121"/>
      <c r="AA18" s="117">
        <v>3496</v>
      </c>
      <c r="AB18" s="119"/>
      <c r="AC18" s="81">
        <f t="shared" si="6"/>
        <v>3496</v>
      </c>
      <c r="AD18" s="22"/>
      <c r="AE18" s="122"/>
      <c r="AF18" s="123">
        <v>3496</v>
      </c>
      <c r="AG18" s="124"/>
      <c r="AH18" s="125"/>
    </row>
    <row r="19" spans="1:34" s="131" customFormat="1" ht="56.25" x14ac:dyDescent="0.3">
      <c r="A19" s="127">
        <v>5</v>
      </c>
      <c r="B19" s="69" t="s">
        <v>58</v>
      </c>
      <c r="C19" s="70" t="s">
        <v>59</v>
      </c>
      <c r="D19" s="71">
        <v>2023</v>
      </c>
      <c r="E19" s="72"/>
      <c r="F19" s="73"/>
      <c r="G19" s="74">
        <f t="shared" si="10"/>
        <v>810</v>
      </c>
      <c r="H19" s="75">
        <f t="shared" si="3"/>
        <v>0</v>
      </c>
      <c r="I19" s="76">
        <f t="shared" si="4"/>
        <v>810</v>
      </c>
      <c r="J19" s="117"/>
      <c r="K19" s="118"/>
      <c r="L19" s="118"/>
      <c r="M19" s="119"/>
      <c r="N19" s="119"/>
      <c r="O19" s="120"/>
      <c r="P19" s="118"/>
      <c r="Q19" s="119"/>
      <c r="R19" s="119"/>
      <c r="S19" s="121"/>
      <c r="T19" s="117"/>
      <c r="U19" s="119"/>
      <c r="V19" s="79"/>
      <c r="W19" s="118"/>
      <c r="X19" s="119"/>
      <c r="Y19" s="119"/>
      <c r="Z19" s="121"/>
      <c r="AA19" s="117">
        <v>810</v>
      </c>
      <c r="AB19" s="119"/>
      <c r="AC19" s="81">
        <f t="shared" si="6"/>
        <v>810</v>
      </c>
      <c r="AD19" s="22"/>
      <c r="AE19" s="128"/>
      <c r="AF19" s="123">
        <v>810</v>
      </c>
      <c r="AG19" s="129"/>
      <c r="AH19" s="130"/>
    </row>
    <row r="20" spans="1:34" s="131" customFormat="1" ht="93.75" x14ac:dyDescent="0.3">
      <c r="A20" s="68">
        <v>6</v>
      </c>
      <c r="B20" s="69" t="s">
        <v>60</v>
      </c>
      <c r="C20" s="70" t="s">
        <v>61</v>
      </c>
      <c r="D20" s="71">
        <v>2023</v>
      </c>
      <c r="E20" s="72"/>
      <c r="F20" s="73"/>
      <c r="G20" s="74">
        <f t="shared" si="10"/>
        <v>8760.7199999999993</v>
      </c>
      <c r="H20" s="75">
        <f t="shared" si="3"/>
        <v>0</v>
      </c>
      <c r="I20" s="76">
        <f t="shared" si="4"/>
        <v>8760.7199999999993</v>
      </c>
      <c r="J20" s="117"/>
      <c r="K20" s="118"/>
      <c r="L20" s="118"/>
      <c r="M20" s="119"/>
      <c r="N20" s="119"/>
      <c r="O20" s="120"/>
      <c r="P20" s="118"/>
      <c r="Q20" s="119"/>
      <c r="R20" s="119"/>
      <c r="S20" s="121"/>
      <c r="T20" s="117"/>
      <c r="U20" s="119"/>
      <c r="V20" s="79"/>
      <c r="W20" s="118"/>
      <c r="X20" s="119"/>
      <c r="Y20" s="119"/>
      <c r="Z20" s="121"/>
      <c r="AA20" s="117">
        <v>8760.7199999999993</v>
      </c>
      <c r="AB20" s="119"/>
      <c r="AC20" s="81">
        <f t="shared" si="6"/>
        <v>8760.7199999999993</v>
      </c>
      <c r="AD20" s="22"/>
      <c r="AE20" s="128"/>
      <c r="AF20" s="123">
        <v>8760.7199999999993</v>
      </c>
      <c r="AG20" s="81"/>
      <c r="AH20" s="83"/>
    </row>
    <row r="21" spans="1:34" s="131" customFormat="1" ht="112.5" x14ac:dyDescent="0.3">
      <c r="A21" s="68">
        <v>7</v>
      </c>
      <c r="B21" s="69" t="s">
        <v>62</v>
      </c>
      <c r="C21" s="70" t="s">
        <v>63</v>
      </c>
      <c r="D21" s="71" t="s">
        <v>64</v>
      </c>
      <c r="E21" s="72"/>
      <c r="F21" s="73"/>
      <c r="G21" s="74">
        <f t="shared" si="10"/>
        <v>157010.88</v>
      </c>
      <c r="H21" s="75">
        <f t="shared" si="3"/>
        <v>0</v>
      </c>
      <c r="I21" s="76">
        <f t="shared" si="4"/>
        <v>157010.88</v>
      </c>
      <c r="J21" s="117">
        <v>83293.320000000007</v>
      </c>
      <c r="K21" s="118"/>
      <c r="L21" s="118"/>
      <c r="M21" s="119"/>
      <c r="N21" s="119"/>
      <c r="O21" s="120"/>
      <c r="P21" s="118"/>
      <c r="Q21" s="119"/>
      <c r="R21" s="119"/>
      <c r="S21" s="121">
        <v>83293.320000000007</v>
      </c>
      <c r="T21" s="117">
        <v>73717.56</v>
      </c>
      <c r="U21" s="119"/>
      <c r="V21" s="79">
        <f t="shared" si="5"/>
        <v>73717.56</v>
      </c>
      <c r="W21" s="118"/>
      <c r="X21" s="119">
        <v>73717.56</v>
      </c>
      <c r="Y21" s="119"/>
      <c r="Z21" s="121"/>
      <c r="AA21" s="117"/>
      <c r="AB21" s="119"/>
      <c r="AC21" s="81"/>
      <c r="AD21" s="22"/>
      <c r="AE21" s="128"/>
      <c r="AF21" s="128"/>
      <c r="AG21" s="81"/>
      <c r="AH21" s="83"/>
    </row>
    <row r="22" spans="1:34" ht="93.75" x14ac:dyDescent="0.3">
      <c r="A22" s="68">
        <v>8</v>
      </c>
      <c r="B22" s="69" t="s">
        <v>65</v>
      </c>
      <c r="C22" s="70" t="s">
        <v>66</v>
      </c>
      <c r="D22" s="71">
        <v>2021</v>
      </c>
      <c r="E22" s="72"/>
      <c r="F22" s="73"/>
      <c r="G22" s="74">
        <f t="shared" si="10"/>
        <v>31537.93</v>
      </c>
      <c r="H22" s="75">
        <f t="shared" si="3"/>
        <v>0</v>
      </c>
      <c r="I22" s="76">
        <f t="shared" si="4"/>
        <v>31537.93</v>
      </c>
      <c r="J22" s="117">
        <v>31537.93</v>
      </c>
      <c r="K22" s="118"/>
      <c r="L22" s="118"/>
      <c r="M22" s="119"/>
      <c r="N22" s="119"/>
      <c r="O22" s="120"/>
      <c r="P22" s="118"/>
      <c r="Q22" s="119"/>
      <c r="R22" s="119"/>
      <c r="S22" s="121">
        <v>31537.93</v>
      </c>
      <c r="T22" s="117"/>
      <c r="U22" s="119"/>
      <c r="V22" s="79"/>
      <c r="W22" s="118"/>
      <c r="X22" s="119"/>
      <c r="Y22" s="119"/>
      <c r="Z22" s="121"/>
      <c r="AA22" s="117"/>
      <c r="AB22" s="119"/>
      <c r="AC22" s="81"/>
      <c r="AD22" s="22"/>
      <c r="AE22" s="23"/>
      <c r="AF22" s="23"/>
      <c r="AG22" s="24"/>
      <c r="AH22" s="25"/>
    </row>
    <row r="23" spans="1:34" ht="56.25" x14ac:dyDescent="0.3">
      <c r="A23" s="68">
        <v>9</v>
      </c>
      <c r="B23" s="69" t="s">
        <v>67</v>
      </c>
      <c r="C23" s="70" t="s">
        <v>68</v>
      </c>
      <c r="D23" s="71">
        <v>2021</v>
      </c>
      <c r="E23" s="72"/>
      <c r="F23" s="73"/>
      <c r="G23" s="74">
        <f t="shared" si="10"/>
        <v>1500</v>
      </c>
      <c r="H23" s="75">
        <f t="shared" si="3"/>
        <v>0</v>
      </c>
      <c r="I23" s="76">
        <f t="shared" si="4"/>
        <v>1500</v>
      </c>
      <c r="J23" s="117">
        <v>1500</v>
      </c>
      <c r="K23" s="118"/>
      <c r="L23" s="118"/>
      <c r="M23" s="119"/>
      <c r="N23" s="119"/>
      <c r="O23" s="120"/>
      <c r="P23" s="118"/>
      <c r="Q23" s="119"/>
      <c r="R23" s="119">
        <v>1500</v>
      </c>
      <c r="S23" s="121"/>
      <c r="T23" s="117"/>
      <c r="U23" s="119"/>
      <c r="V23" s="79"/>
      <c r="W23" s="118"/>
      <c r="X23" s="119"/>
      <c r="Y23" s="119"/>
      <c r="Z23" s="121"/>
      <c r="AA23" s="117"/>
      <c r="AB23" s="119"/>
      <c r="AC23" s="81"/>
      <c r="AD23" s="22"/>
      <c r="AE23" s="23"/>
      <c r="AF23" s="23"/>
      <c r="AG23" s="24"/>
      <c r="AH23" s="25"/>
    </row>
    <row r="24" spans="1:34" ht="150.75" thickBot="1" x14ac:dyDescent="0.35">
      <c r="A24" s="68">
        <v>10</v>
      </c>
      <c r="B24" s="69" t="s">
        <v>69</v>
      </c>
      <c r="C24" s="70" t="s">
        <v>70</v>
      </c>
      <c r="D24" s="71" t="s">
        <v>55</v>
      </c>
      <c r="E24" s="72"/>
      <c r="F24" s="73"/>
      <c r="G24" s="74">
        <f t="shared" si="10"/>
        <v>221487.174</v>
      </c>
      <c r="H24" s="132">
        <f>U24+AB24</f>
        <v>1616103.4840000002</v>
      </c>
      <c r="I24" s="76">
        <f>G24+H24</f>
        <v>1837590.6580000003</v>
      </c>
      <c r="J24" s="117">
        <f>J25+J26+J27</f>
        <v>221487.174</v>
      </c>
      <c r="K24" s="118"/>
      <c r="L24" s="118"/>
      <c r="M24" s="119"/>
      <c r="N24" s="119"/>
      <c r="O24" s="120"/>
      <c r="P24" s="118">
        <f>P25+P26+P27</f>
        <v>50588.195</v>
      </c>
      <c r="Q24" s="119">
        <f t="shared" ref="Q24:S24" si="11">Q25+Q26+Q27</f>
        <v>69635.217999999993</v>
      </c>
      <c r="R24" s="119">
        <f t="shared" si="11"/>
        <v>50588.195</v>
      </c>
      <c r="S24" s="121">
        <f t="shared" si="11"/>
        <v>50675.565999999999</v>
      </c>
      <c r="T24" s="117"/>
      <c r="U24" s="119">
        <f>V24</f>
        <v>795833.12</v>
      </c>
      <c r="V24" s="79">
        <f>W24+X24+Y24+Z24</f>
        <v>795833.12</v>
      </c>
      <c r="W24" s="118">
        <f>W25+W26+W27</f>
        <v>204201.12900000002</v>
      </c>
      <c r="X24" s="119">
        <f t="shared" ref="X24:Z24" si="12">X25+X26+X27</f>
        <v>197180.37399999998</v>
      </c>
      <c r="Y24" s="119">
        <f t="shared" si="12"/>
        <v>197180.37399999998</v>
      </c>
      <c r="Z24" s="121">
        <f t="shared" si="12"/>
        <v>197271.24299999999</v>
      </c>
      <c r="AA24" s="117"/>
      <c r="AB24" s="119">
        <f>AC24</f>
        <v>820270.36400000006</v>
      </c>
      <c r="AC24" s="81">
        <f>AD24+AE24+AF24+AG24</f>
        <v>820270.36400000006</v>
      </c>
      <c r="AD24" s="22">
        <f>AD25+AD26+AD27</f>
        <v>205067.59100000001</v>
      </c>
      <c r="AE24" s="82">
        <f t="shared" ref="AE24:AG24" si="13">AE25+AE26+AE27</f>
        <v>205067.59100000001</v>
      </c>
      <c r="AF24" s="82">
        <f t="shared" si="13"/>
        <v>205067.59100000001</v>
      </c>
      <c r="AG24" s="81">
        <f t="shared" si="13"/>
        <v>205067.59100000001</v>
      </c>
      <c r="AH24" s="25"/>
    </row>
    <row r="25" spans="1:34" ht="20.25" hidden="1" customHeight="1" outlineLevel="1" x14ac:dyDescent="0.3">
      <c r="A25" s="68"/>
      <c r="B25" s="69" t="s">
        <v>71</v>
      </c>
      <c r="C25" s="70"/>
      <c r="D25" s="71"/>
      <c r="E25" s="72"/>
      <c r="F25" s="73"/>
      <c r="G25" s="74">
        <f t="shared" si="10"/>
        <v>183429.166</v>
      </c>
      <c r="H25" s="132">
        <f t="shared" ref="H25:H27" si="14">U25+AB25</f>
        <v>1457975.1230000001</v>
      </c>
      <c r="I25" s="76">
        <f t="shared" ref="I25:I27" si="15">G25+H25</f>
        <v>1641404.2890000001</v>
      </c>
      <c r="J25" s="117">
        <f>P25+Q25+R25+S25</f>
        <v>183429.166</v>
      </c>
      <c r="K25" s="118"/>
      <c r="L25" s="118"/>
      <c r="M25" s="119"/>
      <c r="N25" s="119"/>
      <c r="O25" s="120"/>
      <c r="P25" s="118">
        <v>45837.5</v>
      </c>
      <c r="Q25" s="119">
        <v>45837.5</v>
      </c>
      <c r="R25" s="119">
        <v>45837.5</v>
      </c>
      <c r="S25" s="121">
        <v>45916.665999999997</v>
      </c>
      <c r="T25" s="117"/>
      <c r="U25" s="119">
        <f t="shared" ref="U25:U27" si="16">V25</f>
        <v>714735.65899999999</v>
      </c>
      <c r="V25" s="79">
        <f t="shared" ref="V25:V27" si="17">W25+X25+Y25+Z25</f>
        <v>714735.65899999999</v>
      </c>
      <c r="W25" s="118">
        <v>178663.33300000001</v>
      </c>
      <c r="X25" s="119">
        <v>178663.33</v>
      </c>
      <c r="Y25" s="119">
        <v>178663.33</v>
      </c>
      <c r="Z25" s="121">
        <v>178745.666</v>
      </c>
      <c r="AA25" s="117"/>
      <c r="AB25" s="119">
        <f t="shared" ref="AB25:AB27" si="18">AC25</f>
        <v>743239.46400000004</v>
      </c>
      <c r="AC25" s="81">
        <f t="shared" ref="AC25:AC27" si="19">AD25+AE25+AF25+AG25</f>
        <v>743239.46400000004</v>
      </c>
      <c r="AD25" s="22">
        <v>185809.86600000001</v>
      </c>
      <c r="AE25" s="23">
        <v>185809.86600000001</v>
      </c>
      <c r="AF25" s="23">
        <v>185809.86600000001</v>
      </c>
      <c r="AG25" s="24">
        <v>185809.86600000001</v>
      </c>
      <c r="AH25" s="25"/>
    </row>
    <row r="26" spans="1:34" ht="20.25" hidden="1" customHeight="1" outlineLevel="1" x14ac:dyDescent="0.3">
      <c r="A26" s="68"/>
      <c r="B26" s="69" t="s">
        <v>72</v>
      </c>
      <c r="C26" s="70"/>
      <c r="D26" s="71"/>
      <c r="E26" s="72"/>
      <c r="F26" s="73"/>
      <c r="G26" s="74">
        <f t="shared" si="10"/>
        <v>19010.985000000001</v>
      </c>
      <c r="H26" s="132">
        <f t="shared" si="14"/>
        <v>151107.609</v>
      </c>
      <c r="I26" s="76">
        <f t="shared" si="15"/>
        <v>170118.59399999998</v>
      </c>
      <c r="J26" s="117">
        <f t="shared" ref="J26:J27" si="20">P26+Q26+R26+S26</f>
        <v>19010.985000000001</v>
      </c>
      <c r="K26" s="118"/>
      <c r="L26" s="118"/>
      <c r="M26" s="119"/>
      <c r="N26" s="119"/>
      <c r="O26" s="120"/>
      <c r="P26" s="118">
        <v>4750.6949999999997</v>
      </c>
      <c r="Q26" s="119">
        <v>4750.6949999999997</v>
      </c>
      <c r="R26" s="119">
        <v>4750.6949999999997</v>
      </c>
      <c r="S26" s="121">
        <v>4758.8999999999996</v>
      </c>
      <c r="T26" s="117"/>
      <c r="U26" s="119">
        <f t="shared" si="16"/>
        <v>74076.709000000003</v>
      </c>
      <c r="V26" s="79">
        <f t="shared" si="17"/>
        <v>74076.709000000003</v>
      </c>
      <c r="W26" s="118">
        <v>18517.044000000002</v>
      </c>
      <c r="X26" s="119">
        <v>18517.044000000002</v>
      </c>
      <c r="Y26" s="119">
        <v>18517.044000000002</v>
      </c>
      <c r="Z26" s="121">
        <v>18525.577000000001</v>
      </c>
      <c r="AA26" s="117"/>
      <c r="AB26" s="119">
        <f t="shared" si="18"/>
        <v>77030.899999999994</v>
      </c>
      <c r="AC26" s="81">
        <f t="shared" si="19"/>
        <v>77030.899999999994</v>
      </c>
      <c r="AD26" s="22">
        <v>19257.724999999999</v>
      </c>
      <c r="AE26" s="23">
        <v>19257.724999999999</v>
      </c>
      <c r="AF26" s="23">
        <v>19257.724999999999</v>
      </c>
      <c r="AG26" s="24">
        <v>19257.724999999999</v>
      </c>
      <c r="AH26" s="25"/>
    </row>
    <row r="27" spans="1:34" ht="37.5" hidden="1" customHeight="1" outlineLevel="1" x14ac:dyDescent="0.3">
      <c r="A27" s="86"/>
      <c r="B27" s="87" t="s">
        <v>73</v>
      </c>
      <c r="C27" s="88"/>
      <c r="D27" s="89"/>
      <c r="E27" s="90"/>
      <c r="F27" s="91"/>
      <c r="G27" s="92">
        <f t="shared" si="10"/>
        <v>19047.023000000001</v>
      </c>
      <c r="H27" s="133">
        <f t="shared" si="14"/>
        <v>7020.7520000000004</v>
      </c>
      <c r="I27" s="93">
        <f t="shared" si="15"/>
        <v>26067.775000000001</v>
      </c>
      <c r="J27" s="134">
        <f t="shared" si="20"/>
        <v>19047.023000000001</v>
      </c>
      <c r="K27" s="135"/>
      <c r="L27" s="135"/>
      <c r="M27" s="136"/>
      <c r="N27" s="136"/>
      <c r="O27" s="137"/>
      <c r="P27" s="135"/>
      <c r="Q27" s="136">
        <v>19047.023000000001</v>
      </c>
      <c r="R27" s="136"/>
      <c r="S27" s="138"/>
      <c r="T27" s="134"/>
      <c r="U27" s="136">
        <f t="shared" si="16"/>
        <v>7020.7520000000004</v>
      </c>
      <c r="V27" s="96">
        <f t="shared" si="17"/>
        <v>7020.7520000000004</v>
      </c>
      <c r="W27" s="135">
        <v>7020.7520000000004</v>
      </c>
      <c r="X27" s="136"/>
      <c r="Y27" s="136"/>
      <c r="Z27" s="138"/>
      <c r="AA27" s="134"/>
      <c r="AB27" s="136">
        <f t="shared" si="18"/>
        <v>0</v>
      </c>
      <c r="AC27" s="98">
        <f t="shared" si="19"/>
        <v>0</v>
      </c>
      <c r="AD27" s="22"/>
      <c r="AE27" s="23"/>
      <c r="AF27" s="23"/>
      <c r="AG27" s="24"/>
      <c r="AH27" s="25"/>
    </row>
    <row r="28" spans="1:34" s="45" customFormat="1" ht="20.25" collapsed="1" thickBot="1" x14ac:dyDescent="0.4">
      <c r="A28" s="28"/>
      <c r="B28" s="29" t="s">
        <v>74</v>
      </c>
      <c r="C28" s="30"/>
      <c r="D28" s="31"/>
      <c r="E28" s="32"/>
      <c r="F28" s="29"/>
      <c r="G28" s="103">
        <f t="shared" si="10"/>
        <v>528566.35400000005</v>
      </c>
      <c r="H28" s="103">
        <f>H14+H8</f>
        <v>1616103.4840000002</v>
      </c>
      <c r="I28" s="103">
        <f>G28+H28</f>
        <v>2144669.8380000005</v>
      </c>
      <c r="J28" s="104">
        <f>J8+J14</f>
        <v>363082.95400000003</v>
      </c>
      <c r="K28" s="104">
        <f t="shared" ref="K28:O28" si="21">K8+K14</f>
        <v>0</v>
      </c>
      <c r="L28" s="104">
        <f t="shared" si="21"/>
        <v>180364.95999999996</v>
      </c>
      <c r="M28" s="104">
        <f t="shared" si="21"/>
        <v>166007.80499999999</v>
      </c>
      <c r="N28" s="104">
        <f t="shared" si="21"/>
        <v>180364.95999999996</v>
      </c>
      <c r="O28" s="104">
        <f t="shared" si="21"/>
        <v>346372.76499999996</v>
      </c>
      <c r="P28" s="103">
        <f>P8+P14</f>
        <v>50588.195</v>
      </c>
      <c r="Q28" s="105">
        <f t="shared" ref="Q28:AG28" si="22">Q8+Q14</f>
        <v>89649.817999999999</v>
      </c>
      <c r="R28" s="105">
        <f t="shared" si="22"/>
        <v>57338.125</v>
      </c>
      <c r="S28" s="106">
        <f t="shared" si="22"/>
        <v>165506.81599999999</v>
      </c>
      <c r="T28" s="104">
        <f t="shared" si="22"/>
        <v>82086.899999999994</v>
      </c>
      <c r="U28" s="105">
        <f t="shared" si="22"/>
        <v>795833.12</v>
      </c>
      <c r="V28" s="35">
        <f t="shared" si="5"/>
        <v>877920.02</v>
      </c>
      <c r="W28" s="103">
        <f t="shared" si="22"/>
        <v>204201.12900000002</v>
      </c>
      <c r="X28" s="105">
        <f t="shared" si="22"/>
        <v>276267.27400000003</v>
      </c>
      <c r="Y28" s="105">
        <f t="shared" si="22"/>
        <v>198080.37399999998</v>
      </c>
      <c r="Z28" s="106">
        <f t="shared" si="22"/>
        <v>199371.24299999999</v>
      </c>
      <c r="AA28" s="104">
        <f t="shared" si="22"/>
        <v>83396.5</v>
      </c>
      <c r="AB28" s="105">
        <f t="shared" si="22"/>
        <v>820270.36400000006</v>
      </c>
      <c r="AC28" s="107">
        <f t="shared" si="6"/>
        <v>903666.86400000006</v>
      </c>
      <c r="AD28" s="139">
        <f t="shared" si="22"/>
        <v>213031.10100000002</v>
      </c>
      <c r="AE28" s="140">
        <f t="shared" si="22"/>
        <v>213031.10100000002</v>
      </c>
      <c r="AF28" s="140">
        <f t="shared" si="22"/>
        <v>264573.571</v>
      </c>
      <c r="AG28" s="141">
        <f t="shared" si="22"/>
        <v>213031.09100000001</v>
      </c>
      <c r="AH28" s="111"/>
    </row>
  </sheetData>
  <mergeCells count="26">
    <mergeCell ref="A1:T1"/>
    <mergeCell ref="A2:A5"/>
    <mergeCell ref="B2:B5"/>
    <mergeCell ref="C2:C5"/>
    <mergeCell ref="D2:F3"/>
    <mergeCell ref="G2:I3"/>
    <mergeCell ref="J2:AG2"/>
    <mergeCell ref="J3:O3"/>
    <mergeCell ref="T3:V3"/>
    <mergeCell ref="AA3:AC3"/>
    <mergeCell ref="AA4:AA5"/>
    <mergeCell ref="AB4:AB5"/>
    <mergeCell ref="AC4:AC5"/>
    <mergeCell ref="A7:AA7"/>
    <mergeCell ref="J4:J5"/>
    <mergeCell ref="K4:L4"/>
    <mergeCell ref="M4:O4"/>
    <mergeCell ref="T4:T5"/>
    <mergeCell ref="U4:U5"/>
    <mergeCell ref="V4:V5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Предложение по корректировке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Пашковская Наталья Викторовна</dc:creator>
  <cp:lastModifiedBy>Пашковская Наталья Викторовна</cp:lastModifiedBy>
  <dcterms:created xsi:type="dcterms:W3CDTF">2021-04-02T13:22:40Z</dcterms:created>
  <dcterms:modified xsi:type="dcterms:W3CDTF">2021-04-07T11:55:53Z</dcterms:modified>
</cp:coreProperties>
</file>