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4"/>
  </bookViews>
  <sheets>
    <sheet name="График реализации" sheetId="1" r:id="rId1"/>
    <sheet name="План ввод_вывода ОС" sheetId="5" r:id="rId2"/>
    <sheet name="Источники финансирования" sheetId="6" r:id="rId3"/>
    <sheet name="Этапы строительства" sheetId="4" r:id="rId4"/>
    <sheet name="Этапы проведения торгов" sheetId="7" r:id="rId5"/>
  </sheets>
  <definedNames>
    <definedName name="_xlnm.Print_Area" localSheetId="0">'График реализации'!$A$1:$J$19</definedName>
    <definedName name="_xlnm.Print_Area" localSheetId="1">'План ввод_вывода ОС'!$A$1:$M$20</definedName>
    <definedName name="_xlnm.Print_Area" localSheetId="4">'Этапы проведения торгов'!$A$1:$K$32</definedName>
    <definedName name="_xlnm.Print_Area" localSheetId="3">'Этапы строительства'!$A$1:$K$18</definedName>
  </definedNames>
  <calcPr calcId="145621"/>
</workbook>
</file>

<file path=xl/calcChain.xml><?xml version="1.0" encoding="utf-8"?>
<calcChain xmlns="http://schemas.openxmlformats.org/spreadsheetml/2006/main">
  <c r="H38" i="6" l="1"/>
  <c r="F24" i="6"/>
  <c r="H48" i="6" l="1"/>
  <c r="E48" i="6"/>
  <c r="F23" i="6"/>
  <c r="E11" i="6" l="1"/>
  <c r="F11" i="6"/>
  <c r="G11" i="6"/>
  <c r="H11" i="6"/>
  <c r="H12" i="6"/>
  <c r="G12" i="6"/>
  <c r="F12" i="6"/>
  <c r="E12" i="6"/>
  <c r="H13" i="6"/>
  <c r="G13" i="6"/>
  <c r="E13" i="6"/>
  <c r="F13" i="6"/>
  <c r="H31" i="6"/>
  <c r="D31" i="6" s="1"/>
  <c r="D13" i="6" l="1"/>
  <c r="I18" i="1"/>
  <c r="H18" i="1"/>
  <c r="G18" i="1"/>
  <c r="F18" i="1"/>
  <c r="F19" i="1" s="1"/>
  <c r="H17" i="1"/>
  <c r="I16" i="1"/>
  <c r="I15" i="1"/>
  <c r="I19" i="1" s="1"/>
  <c r="H14" i="1"/>
  <c r="H19" i="1" s="1"/>
  <c r="G13" i="1"/>
  <c r="G19" i="1" s="1"/>
  <c r="E15" i="1"/>
  <c r="E16" i="1"/>
  <c r="E17" i="1"/>
  <c r="E13" i="1"/>
  <c r="E14" i="1" l="1"/>
  <c r="E18" i="1"/>
  <c r="E19" i="1" l="1"/>
  <c r="D50" i="6"/>
  <c r="D49" i="6"/>
  <c r="D48" i="6"/>
  <c r="H47" i="6"/>
  <c r="H46" i="6" s="1"/>
  <c r="G47" i="6"/>
  <c r="G46" i="6" s="1"/>
  <c r="F47" i="6"/>
  <c r="F46" i="6" s="1"/>
  <c r="E47" i="6"/>
  <c r="G41" i="6"/>
  <c r="D44" i="6"/>
  <c r="D43" i="6"/>
  <c r="D42" i="6"/>
  <c r="H41" i="6"/>
  <c r="F41" i="6"/>
  <c r="E41" i="6"/>
  <c r="D40" i="6"/>
  <c r="D39" i="6"/>
  <c r="D38" i="6"/>
  <c r="H37" i="6"/>
  <c r="H36" i="6" s="1"/>
  <c r="G36" i="6"/>
  <c r="F36" i="6"/>
  <c r="D34" i="6"/>
  <c r="D33" i="6"/>
  <c r="G31" i="6"/>
  <c r="D30" i="6"/>
  <c r="D29" i="6"/>
  <c r="D28" i="6"/>
  <c r="G26" i="6"/>
  <c r="F26" i="6"/>
  <c r="E26" i="6"/>
  <c r="D24" i="6"/>
  <c r="D23" i="6"/>
  <c r="G21" i="6"/>
  <c r="F22" i="6"/>
  <c r="D20" i="6"/>
  <c r="D19" i="6"/>
  <c r="D18" i="6"/>
  <c r="D17" i="6"/>
  <c r="D16" i="6"/>
  <c r="D15" i="6"/>
  <c r="H14" i="6"/>
  <c r="G14" i="6"/>
  <c r="F14" i="6"/>
  <c r="E14" i="6"/>
  <c r="H10" i="6"/>
  <c r="G10" i="6"/>
  <c r="F10" i="6"/>
  <c r="E10" i="6"/>
  <c r="F9" i="6" l="1"/>
  <c r="F21" i="6"/>
  <c r="D45" i="6"/>
  <c r="H21" i="6"/>
  <c r="F31" i="6"/>
  <c r="D47" i="6"/>
  <c r="D12" i="6"/>
  <c r="D14" i="6"/>
  <c r="D22" i="6"/>
  <c r="D27" i="6"/>
  <c r="H26" i="6"/>
  <c r="D26" i="6" s="1"/>
  <c r="D41" i="6"/>
  <c r="D25" i="6"/>
  <c r="D32" i="6"/>
  <c r="G9" i="6"/>
  <c r="D37" i="6"/>
  <c r="D10" i="6"/>
  <c r="D11" i="6"/>
  <c r="D35" i="6"/>
  <c r="E31" i="6"/>
  <c r="E9" i="6"/>
  <c r="E21" i="6"/>
  <c r="E36" i="6"/>
  <c r="D36" i="6" s="1"/>
  <c r="E46" i="6"/>
  <c r="D46" i="6" s="1"/>
  <c r="D21" i="6" l="1"/>
  <c r="H9" i="6"/>
  <c r="D9" i="6" l="1"/>
</calcChain>
</file>

<file path=xl/sharedStrings.xml><?xml version="1.0" encoding="utf-8"?>
<sst xmlns="http://schemas.openxmlformats.org/spreadsheetml/2006/main" count="359" uniqueCount="107">
  <si>
    <t>всего</t>
  </si>
  <si>
    <t>I кв.</t>
  </si>
  <si>
    <t>II кв.</t>
  </si>
  <si>
    <t>III кв.</t>
  </si>
  <si>
    <t>IV кв.</t>
  </si>
  <si>
    <t>Получение ТУ на тех.прис.</t>
  </si>
  <si>
    <t>Дата выполнения отдельного этапа строительства</t>
  </si>
  <si>
    <t>Комплексное опробование оборудования</t>
  </si>
  <si>
    <t>Получение необходимых разрешений на строительство</t>
  </si>
  <si>
    <t>Ввод в эксплуатацию</t>
  </si>
  <si>
    <t>Приложение 1</t>
  </si>
  <si>
    <t>Приложение 2</t>
  </si>
  <si>
    <t>№№*</t>
  </si>
  <si>
    <t>* - наполнение граф 1-2 производить в строгом соответствии с утвержденной инвестиционной программой</t>
  </si>
  <si>
    <t>План ввода мощностей</t>
  </si>
  <si>
    <t>IV кв. года N</t>
  </si>
  <si>
    <t>III кв. года N</t>
  </si>
  <si>
    <t>II кв. года N</t>
  </si>
  <si>
    <t>I кв. года N</t>
  </si>
  <si>
    <t>План вывода мощностей</t>
  </si>
  <si>
    <t>2.</t>
  </si>
  <si>
    <t>Собственные средства</t>
  </si>
  <si>
    <t>Прибыль, направляемая на инвестиции:</t>
  </si>
  <si>
    <t>Амортизация</t>
  </si>
  <si>
    <t>Возврат НДС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</si>
  <si>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</si>
  <si>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</si>
  <si>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</si>
  <si>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</si>
  <si>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внешних инвесторов</t>
  </si>
  <si>
    <t>Прочие привлеченные средства</t>
  </si>
  <si>
    <t>Причины отклонений</t>
  </si>
  <si>
    <t>Приложение 3</t>
  </si>
  <si>
    <t>Приложение 4</t>
  </si>
  <si>
    <t>Дата размещения отдельного этапа конкурсных процедур в единой информационной системе в сфере закупок товаров, работ, услуг</t>
  </si>
  <si>
    <t>Заключение договоров</t>
  </si>
  <si>
    <t>ПИР</t>
  </si>
  <si>
    <t>СМР</t>
  </si>
  <si>
    <t>отдельные этапы работ</t>
  </si>
  <si>
    <t>Приложение 5</t>
  </si>
  <si>
    <t xml:space="preserve">Поставка основного оборудования                  </t>
  </si>
  <si>
    <t xml:space="preserve">Монтаж основного оборудования                    </t>
  </si>
  <si>
    <t>Получение разрешения на ввод в эксплуатацию</t>
  </si>
  <si>
    <t>положение о закупке</t>
  </si>
  <si>
    <t>годовой план закупок</t>
  </si>
  <si>
    <t>извещение о закупке (отдельного этапа работ)</t>
  </si>
  <si>
    <t>извещение о закупке по ПИР</t>
  </si>
  <si>
    <t>извещение о закупке по СМР</t>
  </si>
  <si>
    <t>Наименование инвестиционного проекта*</t>
  </si>
  <si>
    <t>Перечень инвестиционных проектов инвестиционной программы и план их финансирования</t>
  </si>
  <si>
    <t>Идентификатор инвестиционного проекта</t>
  </si>
  <si>
    <t>МВт, Гкал/час, км, МВА</t>
  </si>
  <si>
    <t>год N</t>
  </si>
  <si>
    <t xml:space="preserve">Подготовка ТЗ на ПИР                     </t>
  </si>
  <si>
    <t>График реализации инвестиционной программы</t>
  </si>
  <si>
    <t>-</t>
  </si>
  <si>
    <t>№ №</t>
  </si>
  <si>
    <t>Наименование инвестиционного проекта по группам источников финансирования</t>
  </si>
  <si>
    <t>1.1</t>
  </si>
  <si>
    <t>1.1.1</t>
  </si>
  <si>
    <t>в том числе инвестиционная составляющая
в тарифе</t>
  </si>
  <si>
    <t>1.2</t>
  </si>
  <si>
    <t>1.3</t>
  </si>
  <si>
    <t>2</t>
  </si>
  <si>
    <t>Привлеченные средства</t>
  </si>
  <si>
    <t>2.1</t>
  </si>
  <si>
    <t>2.2</t>
  </si>
  <si>
    <t>2.3</t>
  </si>
  <si>
    <t>2.4</t>
  </si>
  <si>
    <t>2.5</t>
  </si>
  <si>
    <t>2.6</t>
  </si>
  <si>
    <t>1.</t>
  </si>
  <si>
    <t>3.</t>
  </si>
  <si>
    <t>5.</t>
  </si>
  <si>
    <t>6.</t>
  </si>
  <si>
    <t>4.</t>
  </si>
  <si>
    <t>Остаток стоимости на начало года, млн. руб.**</t>
  </si>
  <si>
    <t>Осталось профинансировать по результатам отчетного периода, млн. руб.**</t>
  </si>
  <si>
    <t>* - инвестиционные проекты распределить по группам источников финансирования указанных в настоящей таблице</t>
  </si>
  <si>
    <t>** - в связи с вступлением в силу с 01.01.2019 г. Федерального закона от 03.08.2018 №303-ФЗ «О внесении изменений в отдельные законодательные акты Российской Федерации о налогах и сборах» расходы по финансированию указаны с учетом налоговой ставки 20%</t>
  </si>
  <si>
    <t>Приобретение административного здания с целью создания центра обслуживания потребителей и размещения сотрудников филиала АО «НЭСК» «Горячеключэнергосбыт»</t>
  </si>
  <si>
    <t>Приобретение автомобилей марки Renault Logan в целью обслуживания потребителей</t>
  </si>
  <si>
    <t>Создание Центра обработки данных (ЦОД) для размещения серверного и сетевого оборудования, объединяющего центры обслуживания потребителей в единую систему обработки данных, хранения, резервирования и проведения расчетов с потребителями.</t>
  </si>
  <si>
    <t>Создание комплексной системы информационной безопасности ИТ инфраструктуры согласно требованиям ФЗ № 187 «О БЕЗОПАСНОСТИ КРИТИЧЕСКОЙ ИНФОРМАЦИОННОЙ ИНФРАСТРУКТУРЫ»</t>
  </si>
  <si>
    <t>Приобретение сервера информационной безопасности согласно требованиям ФЗ № 152 «О персональных данных»</t>
  </si>
  <si>
    <t>Создание интеллектуальной системы учета электроэнергии согласно № 522-ФЗ от 27.12.2018 "О ВНЕСЕНИИ ИЗМЕНЕНИЙ
В ОТДЕЛЬНЫЕ ЗАКОНОДАТЕЛЬНЫЕ АКТЫ РОССИЙСКОЙ ФЕДЕРАЦИИ
В СВЯЗИ С РАЗВИТИЕМ СИСТЕМ УЧЕТА ЭЛЕКТРИЧЕСКОЙ ЭНЕРГИИ
(МОЩНОСТИ) В РОССИЙСКОЙ ФЕДЕРАЦИИ"</t>
  </si>
  <si>
    <t>К_2.1.</t>
  </si>
  <si>
    <t>К_2.3.</t>
  </si>
  <si>
    <t>К_2.8.</t>
  </si>
  <si>
    <t>К_2.9.</t>
  </si>
  <si>
    <t>К_2.15.</t>
  </si>
  <si>
    <t>К_2.11.</t>
  </si>
  <si>
    <t>Итого:</t>
  </si>
  <si>
    <t>Объем финансирования, план 2021 год,
млн. руб.**</t>
  </si>
  <si>
    <t xml:space="preserve">    -</t>
  </si>
  <si>
    <t>2 квартал 2021</t>
  </si>
  <si>
    <t>3 квартал 2021</t>
  </si>
  <si>
    <t>4 квартал 2021</t>
  </si>
  <si>
    <t>Декабрь 
2020 года</t>
  </si>
  <si>
    <t>1 квартал 2021</t>
  </si>
  <si>
    <t>27.03.2019 (МСК)</t>
  </si>
  <si>
    <t xml:space="preserve">План ввода/вывода инвестиционных проектов в 2021 году </t>
  </si>
  <si>
    <t>Объем финансирования, план 2021 года**</t>
  </si>
  <si>
    <t>Источники финансирования инвестиционной программы на 2021 год , млн. рублей</t>
  </si>
  <si>
    <t>График реализации отдельных этапов строительства инвестиционных проектов на 2021 год</t>
  </si>
  <si>
    <t>Информация о планируемых закупках товаров, работ и услуг для целей реализации инвестиционных проектов на 2021 год</t>
  </si>
  <si>
    <t>к письму от ______________________ №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</si>
</sst>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9" fillId="0" borderId="0" xfId="1" applyFont="1" applyAlignment="1"/>
    <xf numFmtId="2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2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8" fillId="0" borderId="0" xfId="1" applyFont="1" applyAlignment="1">
      <alignment horizontal="center"/>
    </xf>
    <xf numFmtId="0" fontId="10" fillId="0" borderId="1" xfId="1" applyFont="1" applyFill="1" applyBorder="1" applyAlignment="1">
      <alignment horizontal="left" vertical="center" wrapText="1"/>
    </xf>
    <xf numFmtId="0" fontId="12" fillId="0" borderId="0" xfId="1" applyFont="1" applyFill="1" applyBorder="1"/>
    <xf numFmtId="0" fontId="18" fillId="0" borderId="0" xfId="0" applyFont="1" applyFill="1" applyBorder="1"/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9" fillId="0" borderId="1" xfId="1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13" fillId="0" borderId="0" xfId="1" applyFont="1" applyFill="1" applyBorder="1"/>
    <xf numFmtId="0" fontId="19" fillId="0" borderId="0" xfId="0" applyFont="1" applyFill="1" applyBorder="1"/>
    <xf numFmtId="0" fontId="16" fillId="0" borderId="1" xfId="1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0" fontId="12" fillId="0" borderId="0" xfId="1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2" fontId="12" fillId="0" borderId="0" xfId="1" applyNumberFormat="1" applyFont="1" applyFill="1" applyBorder="1"/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3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vertical="center"/>
    </xf>
    <xf numFmtId="4" fontId="24" fillId="2" borderId="1" xfId="0" applyNumberFormat="1" applyFont="1" applyFill="1" applyBorder="1" applyAlignment="1">
      <alignment horizontal="left"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1" applyFont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zoomScale="70" zoomScaleNormal="90" zoomScaleSheetLayoutView="70" workbookViewId="0">
      <selection activeCell="J2" sqref="J2"/>
    </sheetView>
  </sheetViews>
  <sheetFormatPr defaultColWidth="9.140625" defaultRowHeight="18.75" x14ac:dyDescent="0.25"/>
  <cols>
    <col min="1" max="1" width="7.7109375" style="77" customWidth="1"/>
    <col min="2" max="2" width="79.140625" style="77" customWidth="1"/>
    <col min="3" max="3" width="21.140625" style="78" customWidth="1"/>
    <col min="4" max="4" width="17.85546875" style="77" customWidth="1"/>
    <col min="5" max="5" width="11.140625" style="78" bestFit="1" customWidth="1"/>
    <col min="6" max="7" width="9.5703125" style="77" bestFit="1" customWidth="1"/>
    <col min="8" max="8" width="9.140625" style="77" customWidth="1"/>
    <col min="9" max="9" width="11.140625" style="77" bestFit="1" customWidth="1"/>
    <col min="10" max="10" width="23.42578125" style="78" customWidth="1"/>
    <col min="11" max="11" width="11.85546875" style="77" customWidth="1"/>
    <col min="12" max="12" width="12.140625" style="77" customWidth="1"/>
    <col min="13" max="13" width="14.42578125" style="77" customWidth="1"/>
    <col min="14" max="14" width="16" style="77" customWidth="1"/>
    <col min="15" max="15" width="15.28515625" style="77" customWidth="1"/>
    <col min="16" max="16" width="10.7109375" style="77" customWidth="1"/>
    <col min="17" max="16384" width="9.140625" style="77"/>
  </cols>
  <sheetData>
    <row r="1" spans="1:10" x14ac:dyDescent="0.25">
      <c r="J1" s="79" t="s">
        <v>10</v>
      </c>
    </row>
    <row r="2" spans="1:10" x14ac:dyDescent="0.25">
      <c r="J2" s="79" t="s">
        <v>106</v>
      </c>
    </row>
    <row r="3" spans="1:10" x14ac:dyDescent="0.25">
      <c r="J3" s="97"/>
    </row>
    <row r="4" spans="1:10" x14ac:dyDescent="0.25">
      <c r="J4" s="79"/>
    </row>
    <row r="5" spans="1:10" x14ac:dyDescent="0.25">
      <c r="J5" s="79"/>
    </row>
    <row r="6" spans="1:10" x14ac:dyDescent="0.25">
      <c r="A6" s="100" t="s">
        <v>54</v>
      </c>
      <c r="B6" s="100"/>
      <c r="C6" s="100"/>
      <c r="D6" s="100"/>
      <c r="E6" s="100"/>
      <c r="F6" s="100"/>
      <c r="G6" s="100"/>
      <c r="H6" s="100"/>
      <c r="I6" s="100"/>
      <c r="J6" s="100"/>
    </row>
    <row r="7" spans="1:10" x14ac:dyDescent="0.25">
      <c r="A7" s="100" t="s">
        <v>49</v>
      </c>
      <c r="B7" s="100"/>
      <c r="C7" s="100"/>
      <c r="D7" s="100"/>
      <c r="E7" s="100"/>
      <c r="F7" s="100"/>
      <c r="G7" s="100"/>
      <c r="H7" s="100"/>
      <c r="I7" s="100"/>
      <c r="J7" s="100"/>
    </row>
    <row r="9" spans="1:10" ht="15.75" customHeight="1" x14ac:dyDescent="0.25">
      <c r="A9" s="101" t="s">
        <v>12</v>
      </c>
      <c r="B9" s="102" t="s">
        <v>48</v>
      </c>
      <c r="C9" s="102" t="s">
        <v>50</v>
      </c>
      <c r="D9" s="101" t="s">
        <v>76</v>
      </c>
      <c r="E9" s="101" t="s">
        <v>93</v>
      </c>
      <c r="F9" s="101"/>
      <c r="G9" s="101"/>
      <c r="H9" s="101"/>
      <c r="I9" s="101"/>
      <c r="J9" s="101" t="s">
        <v>77</v>
      </c>
    </row>
    <row r="10" spans="1:10" s="80" customFormat="1" ht="23.25" customHeight="1" x14ac:dyDescent="0.25">
      <c r="A10" s="101"/>
      <c r="B10" s="103"/>
      <c r="C10" s="103"/>
      <c r="D10" s="101"/>
      <c r="E10" s="101"/>
      <c r="F10" s="101"/>
      <c r="G10" s="101"/>
      <c r="H10" s="101"/>
      <c r="I10" s="101"/>
      <c r="J10" s="101"/>
    </row>
    <row r="11" spans="1:10" s="80" customFormat="1" ht="61.5" customHeight="1" x14ac:dyDescent="0.25">
      <c r="A11" s="101"/>
      <c r="B11" s="104"/>
      <c r="C11" s="104"/>
      <c r="D11" s="101"/>
      <c r="E11" s="70" t="s">
        <v>0</v>
      </c>
      <c r="F11" s="70" t="s">
        <v>1</v>
      </c>
      <c r="G11" s="70" t="s">
        <v>2</v>
      </c>
      <c r="H11" s="70" t="s">
        <v>3</v>
      </c>
      <c r="I11" s="70" t="s">
        <v>4</v>
      </c>
      <c r="J11" s="101"/>
    </row>
    <row r="12" spans="1:10" s="82" customFormat="1" ht="18" customHeight="1" x14ac:dyDescent="0.25">
      <c r="A12" s="81">
        <v>1</v>
      </c>
      <c r="B12" s="81">
        <v>2</v>
      </c>
      <c r="C12" s="81">
        <v>3</v>
      </c>
      <c r="D12" s="81">
        <v>4</v>
      </c>
      <c r="E12" s="81">
        <v>5</v>
      </c>
      <c r="F12" s="81">
        <v>6</v>
      </c>
      <c r="G12" s="81">
        <v>7</v>
      </c>
      <c r="H12" s="81">
        <v>8</v>
      </c>
      <c r="I12" s="81">
        <v>9</v>
      </c>
      <c r="J12" s="81">
        <v>10</v>
      </c>
    </row>
    <row r="13" spans="1:10" ht="59.25" customHeight="1" x14ac:dyDescent="0.25">
      <c r="A13" s="69">
        <v>1</v>
      </c>
      <c r="B13" s="67" t="s">
        <v>80</v>
      </c>
      <c r="C13" s="69" t="s">
        <v>86</v>
      </c>
      <c r="D13" s="71"/>
      <c r="E13" s="76">
        <f>F13+G13+H13+I13</f>
        <v>24.012</v>
      </c>
      <c r="F13" s="90"/>
      <c r="G13" s="90">
        <f>20.01*1.2</f>
        <v>24.012</v>
      </c>
      <c r="H13" s="90"/>
      <c r="I13" s="90"/>
      <c r="J13" s="72"/>
    </row>
    <row r="14" spans="1:10" ht="46.5" customHeight="1" x14ac:dyDescent="0.25">
      <c r="A14" s="69">
        <v>2</v>
      </c>
      <c r="B14" s="67" t="s">
        <v>81</v>
      </c>
      <c r="C14" s="69" t="s">
        <v>87</v>
      </c>
      <c r="D14" s="71"/>
      <c r="E14" s="76">
        <f t="shared" ref="E14:E18" si="0">F14+G14+H14+I14</f>
        <v>6.3</v>
      </c>
      <c r="F14" s="90"/>
      <c r="G14" s="90"/>
      <c r="H14" s="90">
        <f>5.25*1.2</f>
        <v>6.3</v>
      </c>
      <c r="I14" s="90"/>
      <c r="J14" s="72"/>
    </row>
    <row r="15" spans="1:10" ht="84" customHeight="1" x14ac:dyDescent="0.25">
      <c r="A15" s="69">
        <v>3</v>
      </c>
      <c r="B15" s="67" t="s">
        <v>82</v>
      </c>
      <c r="C15" s="69" t="s">
        <v>88</v>
      </c>
      <c r="D15" s="73"/>
      <c r="E15" s="76">
        <f t="shared" si="0"/>
        <v>99.948000000000008</v>
      </c>
      <c r="F15" s="91"/>
      <c r="G15" s="91"/>
      <c r="H15" s="91"/>
      <c r="I15" s="91">
        <f>83.29*1.2</f>
        <v>99.948000000000008</v>
      </c>
      <c r="J15" s="69"/>
    </row>
    <row r="16" spans="1:10" ht="77.25" customHeight="1" x14ac:dyDescent="0.25">
      <c r="A16" s="69">
        <v>4</v>
      </c>
      <c r="B16" s="67" t="s">
        <v>83</v>
      </c>
      <c r="C16" s="70" t="s">
        <v>89</v>
      </c>
      <c r="D16" s="75"/>
      <c r="E16" s="76">
        <f t="shared" si="0"/>
        <v>37.847999999999999</v>
      </c>
      <c r="F16" s="92"/>
      <c r="G16" s="92"/>
      <c r="H16" s="92"/>
      <c r="I16" s="93">
        <f>31.54*1.2</f>
        <v>37.847999999999999</v>
      </c>
      <c r="J16" s="74"/>
    </row>
    <row r="17" spans="1:10" ht="49.5" customHeight="1" x14ac:dyDescent="0.25">
      <c r="A17" s="69">
        <v>5</v>
      </c>
      <c r="B17" s="67" t="s">
        <v>84</v>
      </c>
      <c r="C17" s="69" t="s">
        <v>91</v>
      </c>
      <c r="D17" s="73"/>
      <c r="E17" s="76">
        <f t="shared" si="0"/>
        <v>1.7999999999999998</v>
      </c>
      <c r="F17" s="91"/>
      <c r="G17" s="91"/>
      <c r="H17" s="91">
        <f>1.5*1.2</f>
        <v>1.7999999999999998</v>
      </c>
      <c r="I17" s="91"/>
      <c r="J17" s="69"/>
    </row>
    <row r="18" spans="1:10" ht="134.25" customHeight="1" x14ac:dyDescent="0.25">
      <c r="A18" s="69">
        <v>6</v>
      </c>
      <c r="B18" s="67" t="s">
        <v>85</v>
      </c>
      <c r="C18" s="69" t="s">
        <v>90</v>
      </c>
      <c r="D18" s="73"/>
      <c r="E18" s="76">
        <f t="shared" si="0"/>
        <v>265.77600000000001</v>
      </c>
      <c r="F18" s="91">
        <f>55.39*1.2</f>
        <v>66.468000000000004</v>
      </c>
      <c r="G18" s="91">
        <f>55.39*1.2</f>
        <v>66.468000000000004</v>
      </c>
      <c r="H18" s="91">
        <f>55.39*1.2</f>
        <v>66.468000000000004</v>
      </c>
      <c r="I18" s="91">
        <f>55.31*1.2</f>
        <v>66.372</v>
      </c>
      <c r="J18" s="69"/>
    </row>
    <row r="19" spans="1:10" s="86" customFormat="1" ht="19.5" x14ac:dyDescent="0.25">
      <c r="A19" s="83"/>
      <c r="B19" s="84" t="s">
        <v>92</v>
      </c>
      <c r="C19" s="68"/>
      <c r="D19" s="83"/>
      <c r="E19" s="85">
        <f>E13+E14+E15+E16+E17+E18</f>
        <v>435.68400000000003</v>
      </c>
      <c r="F19" s="85">
        <f t="shared" ref="F19:I19" si="1">F13+F14+F15+F16+F17+F18</f>
        <v>66.468000000000004</v>
      </c>
      <c r="G19" s="85">
        <f t="shared" si="1"/>
        <v>90.48</v>
      </c>
      <c r="H19" s="85">
        <f t="shared" si="1"/>
        <v>74.567999999999998</v>
      </c>
      <c r="I19" s="85">
        <f t="shared" si="1"/>
        <v>204.16800000000001</v>
      </c>
      <c r="J19" s="68"/>
    </row>
    <row r="20" spans="1:10" x14ac:dyDescent="0.25">
      <c r="B20" s="87"/>
    </row>
    <row r="21" spans="1:10" x14ac:dyDescent="0.25">
      <c r="B21" s="87"/>
    </row>
    <row r="23" spans="1:10" x14ac:dyDescent="0.25">
      <c r="B23" s="88"/>
    </row>
  </sheetData>
  <mergeCells count="8">
    <mergeCell ref="A6:J6"/>
    <mergeCell ref="A9:A11"/>
    <mergeCell ref="B9:B11"/>
    <mergeCell ref="D9:D11"/>
    <mergeCell ref="E9:I10"/>
    <mergeCell ref="J9:J11"/>
    <mergeCell ref="A7:J7"/>
    <mergeCell ref="C9:C11"/>
  </mergeCells>
  <pageMargins left="0.78740157480314965" right="0.19685039370078741" top="0.19685039370078741" bottom="0.19685039370078741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="70" zoomScaleNormal="90" zoomScaleSheetLayoutView="70" workbookViewId="0">
      <selection activeCell="M2" sqref="M2"/>
    </sheetView>
  </sheetViews>
  <sheetFormatPr defaultColWidth="9.140625" defaultRowHeight="15.75" x14ac:dyDescent="0.25"/>
  <cols>
    <col min="1" max="1" width="9.140625" style="1"/>
    <col min="2" max="2" width="58.42578125" style="1" customWidth="1"/>
    <col min="3" max="3" width="18.42578125" style="1" customWidth="1"/>
    <col min="4" max="12" width="8.28515625" style="1" customWidth="1"/>
    <col min="13" max="16384" width="9.140625" style="1"/>
  </cols>
  <sheetData>
    <row r="1" spans="1:13" x14ac:dyDescent="0.25">
      <c r="M1" s="2" t="s">
        <v>11</v>
      </c>
    </row>
    <row r="2" spans="1:13" x14ac:dyDescent="0.25">
      <c r="M2" s="2" t="s">
        <v>106</v>
      </c>
    </row>
    <row r="3" spans="1:13" x14ac:dyDescent="0.25">
      <c r="M3" s="98"/>
    </row>
    <row r="4" spans="1:13" x14ac:dyDescent="0.25">
      <c r="L4" s="2"/>
    </row>
    <row r="5" spans="1:13" x14ac:dyDescent="0.25">
      <c r="L5" s="2"/>
    </row>
    <row r="6" spans="1:13" x14ac:dyDescent="0.25">
      <c r="A6" s="105" t="s">
        <v>101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8" spans="1:13" x14ac:dyDescent="0.25">
      <c r="A8" s="106" t="s">
        <v>12</v>
      </c>
      <c r="B8" s="106" t="s">
        <v>48</v>
      </c>
      <c r="C8" s="106" t="s">
        <v>50</v>
      </c>
      <c r="D8" s="107" t="s">
        <v>14</v>
      </c>
      <c r="E8" s="107"/>
      <c r="F8" s="107"/>
      <c r="G8" s="107"/>
      <c r="H8" s="107"/>
      <c r="I8" s="107" t="s">
        <v>19</v>
      </c>
      <c r="J8" s="107"/>
      <c r="K8" s="107"/>
      <c r="L8" s="107"/>
      <c r="M8" s="107"/>
    </row>
    <row r="9" spans="1:13" x14ac:dyDescent="0.25">
      <c r="A9" s="106"/>
      <c r="B9" s="106"/>
      <c r="C9" s="106"/>
      <c r="D9" s="107" t="s">
        <v>51</v>
      </c>
      <c r="E9" s="107"/>
      <c r="F9" s="107"/>
      <c r="G9" s="107"/>
      <c r="H9" s="107"/>
      <c r="I9" s="107" t="s">
        <v>51</v>
      </c>
      <c r="J9" s="107"/>
      <c r="K9" s="107"/>
      <c r="L9" s="107"/>
      <c r="M9" s="107"/>
    </row>
    <row r="10" spans="1:13" s="3" customFormat="1" ht="31.5" x14ac:dyDescent="0.25">
      <c r="A10" s="106"/>
      <c r="B10" s="106"/>
      <c r="C10" s="106"/>
      <c r="D10" s="8" t="s">
        <v>18</v>
      </c>
      <c r="E10" s="8" t="s">
        <v>17</v>
      </c>
      <c r="F10" s="8" t="s">
        <v>16</v>
      </c>
      <c r="G10" s="8" t="s">
        <v>15</v>
      </c>
      <c r="H10" s="8" t="s">
        <v>52</v>
      </c>
      <c r="I10" s="8" t="s">
        <v>18</v>
      </c>
      <c r="J10" s="8" t="s">
        <v>17</v>
      </c>
      <c r="K10" s="8" t="s">
        <v>16</v>
      </c>
      <c r="L10" s="8" t="s">
        <v>15</v>
      </c>
      <c r="M10" s="8" t="s">
        <v>52</v>
      </c>
    </row>
    <row r="11" spans="1:13" s="6" customFormat="1" ht="11.25" x14ac:dyDescent="0.25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</row>
    <row r="12" spans="1:13" ht="78.75" customHeight="1" x14ac:dyDescent="0.25">
      <c r="A12" s="69">
        <v>1</v>
      </c>
      <c r="B12" s="67" t="s">
        <v>80</v>
      </c>
      <c r="C12" s="69" t="s">
        <v>86</v>
      </c>
      <c r="D12" s="10" t="s">
        <v>55</v>
      </c>
      <c r="E12" s="10" t="s">
        <v>55</v>
      </c>
      <c r="F12" s="10" t="s">
        <v>55</v>
      </c>
      <c r="G12" s="10" t="s">
        <v>55</v>
      </c>
      <c r="H12" s="10" t="s">
        <v>55</v>
      </c>
      <c r="I12" s="10" t="s">
        <v>55</v>
      </c>
      <c r="J12" s="10" t="s">
        <v>55</v>
      </c>
      <c r="K12" s="10" t="s">
        <v>55</v>
      </c>
      <c r="L12" s="10" t="s">
        <v>55</v>
      </c>
      <c r="M12" s="10" t="s">
        <v>55</v>
      </c>
    </row>
    <row r="13" spans="1:13" ht="51" customHeight="1" x14ac:dyDescent="0.25">
      <c r="A13" s="69">
        <v>2</v>
      </c>
      <c r="B13" s="67" t="s">
        <v>81</v>
      </c>
      <c r="C13" s="69" t="s">
        <v>87</v>
      </c>
      <c r="D13" s="10" t="s">
        <v>55</v>
      </c>
      <c r="E13" s="10" t="s">
        <v>55</v>
      </c>
      <c r="F13" s="10" t="s">
        <v>55</v>
      </c>
      <c r="G13" s="10" t="s">
        <v>55</v>
      </c>
      <c r="H13" s="10" t="s">
        <v>55</v>
      </c>
      <c r="I13" s="10" t="s">
        <v>55</v>
      </c>
      <c r="J13" s="10" t="s">
        <v>55</v>
      </c>
      <c r="K13" s="10" t="s">
        <v>55</v>
      </c>
      <c r="L13" s="10" t="s">
        <v>55</v>
      </c>
      <c r="M13" s="10" t="s">
        <v>55</v>
      </c>
    </row>
    <row r="14" spans="1:13" ht="120" customHeight="1" x14ac:dyDescent="0.25">
      <c r="A14" s="69">
        <v>3</v>
      </c>
      <c r="B14" s="67" t="s">
        <v>82</v>
      </c>
      <c r="C14" s="69" t="s">
        <v>88</v>
      </c>
      <c r="D14" s="10" t="s">
        <v>55</v>
      </c>
      <c r="E14" s="10" t="s">
        <v>55</v>
      </c>
      <c r="F14" s="10" t="s">
        <v>55</v>
      </c>
      <c r="G14" s="10" t="s">
        <v>55</v>
      </c>
      <c r="H14" s="10" t="s">
        <v>55</v>
      </c>
      <c r="I14" s="10" t="s">
        <v>55</v>
      </c>
      <c r="J14" s="10" t="s">
        <v>55</v>
      </c>
      <c r="K14" s="10" t="s">
        <v>55</v>
      </c>
      <c r="L14" s="10" t="s">
        <v>55</v>
      </c>
      <c r="M14" s="10" t="s">
        <v>55</v>
      </c>
    </row>
    <row r="15" spans="1:13" ht="99" customHeight="1" x14ac:dyDescent="0.25">
      <c r="A15" s="69">
        <v>4</v>
      </c>
      <c r="B15" s="67" t="s">
        <v>83</v>
      </c>
      <c r="C15" s="70" t="s">
        <v>89</v>
      </c>
      <c r="D15" s="10" t="s">
        <v>55</v>
      </c>
      <c r="E15" s="10" t="s">
        <v>55</v>
      </c>
      <c r="F15" s="10" t="s">
        <v>55</v>
      </c>
      <c r="G15" s="10" t="s">
        <v>55</v>
      </c>
      <c r="H15" s="10" t="s">
        <v>55</v>
      </c>
      <c r="I15" s="10" t="s">
        <v>55</v>
      </c>
      <c r="J15" s="10" t="s">
        <v>55</v>
      </c>
      <c r="K15" s="10" t="s">
        <v>55</v>
      </c>
      <c r="L15" s="10" t="s">
        <v>55</v>
      </c>
      <c r="M15" s="10" t="s">
        <v>55</v>
      </c>
    </row>
    <row r="16" spans="1:13" ht="60.75" customHeight="1" x14ac:dyDescent="0.25">
      <c r="A16" s="69">
        <v>5</v>
      </c>
      <c r="B16" s="67" t="s">
        <v>84</v>
      </c>
      <c r="C16" s="69" t="s">
        <v>91</v>
      </c>
      <c r="D16" s="10" t="s">
        <v>55</v>
      </c>
      <c r="E16" s="10" t="s">
        <v>55</v>
      </c>
      <c r="F16" s="10" t="s">
        <v>55</v>
      </c>
      <c r="G16" s="10" t="s">
        <v>55</v>
      </c>
      <c r="H16" s="10" t="s">
        <v>55</v>
      </c>
      <c r="I16" s="10" t="s">
        <v>55</v>
      </c>
      <c r="J16" s="10" t="s">
        <v>55</v>
      </c>
      <c r="K16" s="10" t="s">
        <v>55</v>
      </c>
      <c r="L16" s="10" t="s">
        <v>55</v>
      </c>
      <c r="M16" s="10" t="s">
        <v>55</v>
      </c>
    </row>
    <row r="17" spans="1:13" ht="130.5" customHeight="1" x14ac:dyDescent="0.25">
      <c r="A17" s="69">
        <v>6</v>
      </c>
      <c r="B17" s="67" t="s">
        <v>85</v>
      </c>
      <c r="C17" s="69" t="s">
        <v>90</v>
      </c>
      <c r="D17" s="10" t="s">
        <v>55</v>
      </c>
      <c r="E17" s="10" t="s">
        <v>55</v>
      </c>
      <c r="F17" s="10" t="s">
        <v>55</v>
      </c>
      <c r="G17" s="10" t="s">
        <v>55</v>
      </c>
      <c r="H17" s="10" t="s">
        <v>55</v>
      </c>
      <c r="I17" s="10" t="s">
        <v>55</v>
      </c>
      <c r="J17" s="10" t="s">
        <v>55</v>
      </c>
      <c r="K17" s="10" t="s">
        <v>55</v>
      </c>
      <c r="L17" s="10" t="s">
        <v>55</v>
      </c>
      <c r="M17" s="10" t="s">
        <v>55</v>
      </c>
    </row>
    <row r="18" spans="1:13" ht="19.5" x14ac:dyDescent="0.25">
      <c r="A18" s="83"/>
      <c r="B18" s="84" t="s">
        <v>92</v>
      </c>
      <c r="C18" s="23"/>
      <c r="D18" s="10" t="s">
        <v>55</v>
      </c>
      <c r="E18" s="10" t="s">
        <v>55</v>
      </c>
      <c r="F18" s="10" t="s">
        <v>55</v>
      </c>
      <c r="G18" s="10" t="s">
        <v>55</v>
      </c>
      <c r="H18" s="10" t="s">
        <v>55</v>
      </c>
      <c r="I18" s="10" t="s">
        <v>55</v>
      </c>
      <c r="J18" s="10" t="s">
        <v>55</v>
      </c>
      <c r="K18" s="10" t="s">
        <v>55</v>
      </c>
      <c r="L18" s="10" t="s">
        <v>55</v>
      </c>
      <c r="M18" s="10" t="s">
        <v>55</v>
      </c>
    </row>
    <row r="19" spans="1:13" x14ac:dyDescent="0.25">
      <c r="A19" s="5" t="s">
        <v>13</v>
      </c>
    </row>
  </sheetData>
  <mergeCells count="8">
    <mergeCell ref="A6:L6"/>
    <mergeCell ref="C8:C10"/>
    <mergeCell ref="D9:H9"/>
    <mergeCell ref="D8:H8"/>
    <mergeCell ref="I9:M9"/>
    <mergeCell ref="I8:M8"/>
    <mergeCell ref="A8:A10"/>
    <mergeCell ref="B8:B10"/>
  </mergeCells>
  <pageMargins left="0.70866141732283472" right="0.19685039370078741" top="0.19685039370078741" bottom="0.19685039370078741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zoomScale="90" zoomScaleNormal="9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I2" sqref="I2"/>
    </sheetView>
  </sheetViews>
  <sheetFormatPr defaultColWidth="9.140625" defaultRowHeight="15.75" x14ac:dyDescent="0.25"/>
  <cols>
    <col min="1" max="1" width="6.42578125" style="7" customWidth="1"/>
    <col min="2" max="2" width="41.7109375" style="3" customWidth="1"/>
    <col min="3" max="3" width="19" style="3" customWidth="1"/>
    <col min="4" max="4" width="14.5703125" style="1" customWidth="1"/>
    <col min="5" max="5" width="15.7109375" style="1" customWidth="1"/>
    <col min="6" max="6" width="14" style="1" customWidth="1"/>
    <col min="7" max="7" width="12.85546875" style="1" customWidth="1"/>
    <col min="8" max="8" width="13" style="1" customWidth="1"/>
    <col min="9" max="9" width="24.28515625" style="1" customWidth="1"/>
    <col min="10" max="16384" width="9.140625" style="1"/>
  </cols>
  <sheetData>
    <row r="1" spans="1:26" x14ac:dyDescent="0.25">
      <c r="I1" s="2" t="s">
        <v>32</v>
      </c>
    </row>
    <row r="2" spans="1:26" ht="18.75" x14ac:dyDescent="0.25">
      <c r="I2" s="79" t="s">
        <v>106</v>
      </c>
    </row>
    <row r="3" spans="1:26" x14ac:dyDescent="0.25">
      <c r="I3" s="98"/>
    </row>
    <row r="5" spans="1:26" customFormat="1" ht="18.75" x14ac:dyDescent="0.3">
      <c r="A5" s="109" t="s">
        <v>103</v>
      </c>
      <c r="B5" s="109"/>
      <c r="C5" s="109"/>
      <c r="D5" s="109"/>
      <c r="E5" s="109"/>
      <c r="F5" s="109"/>
      <c r="G5" s="109"/>
      <c r="H5" s="109"/>
      <c r="I5" s="109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customFormat="1" ht="18.75" x14ac:dyDescent="0.3">
      <c r="A6" s="25"/>
      <c r="B6" s="25"/>
      <c r="C6" s="25"/>
      <c r="D6" s="25"/>
      <c r="E6" s="25"/>
      <c r="F6" s="25"/>
      <c r="G6" s="25"/>
      <c r="H6" s="25"/>
      <c r="I6" s="25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28" customFormat="1" ht="29.25" customHeight="1" x14ac:dyDescent="0.25">
      <c r="A7" s="110" t="s">
        <v>56</v>
      </c>
      <c r="B7" s="111" t="s">
        <v>57</v>
      </c>
      <c r="C7" s="112" t="s">
        <v>50</v>
      </c>
      <c r="D7" s="111" t="s">
        <v>102</v>
      </c>
      <c r="E7" s="111"/>
      <c r="F7" s="111"/>
      <c r="G7" s="111"/>
      <c r="H7" s="111"/>
      <c r="I7" s="111" t="s">
        <v>31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s="28" customFormat="1" ht="35.25" customHeight="1" x14ac:dyDescent="0.25">
      <c r="A8" s="110"/>
      <c r="B8" s="111"/>
      <c r="C8" s="113"/>
      <c r="D8" s="29" t="s">
        <v>0</v>
      </c>
      <c r="E8" s="30" t="s">
        <v>1</v>
      </c>
      <c r="F8" s="30" t="s">
        <v>2</v>
      </c>
      <c r="G8" s="30" t="s">
        <v>3</v>
      </c>
      <c r="H8" s="30" t="s">
        <v>4</v>
      </c>
      <c r="I8" s="111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s="28" customFormat="1" x14ac:dyDescent="0.25">
      <c r="A9" s="31">
        <v>1</v>
      </c>
      <c r="B9" s="16" t="s">
        <v>21</v>
      </c>
      <c r="C9" s="32"/>
      <c r="D9" s="15">
        <f>E9+F9+G9+H9</f>
        <v>435.69049999999999</v>
      </c>
      <c r="E9" s="15">
        <f>E10+E12+E13</f>
        <v>66.470000000000013</v>
      </c>
      <c r="F9" s="15">
        <f>F10+F12+F13</f>
        <v>90.476666666666659</v>
      </c>
      <c r="G9" s="15">
        <f>G10+G12+G13</f>
        <v>74.569999999999993</v>
      </c>
      <c r="H9" s="15">
        <f>H10+H12+H13</f>
        <v>204.17383333333333</v>
      </c>
      <c r="I9" s="16"/>
      <c r="J9" s="27"/>
      <c r="K9" s="27"/>
      <c r="L9" s="64"/>
      <c r="M9" s="64"/>
      <c r="N9" s="64"/>
      <c r="O9" s="64"/>
      <c r="P9" s="64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s="28" customFormat="1" ht="36.950000000000003" customHeight="1" x14ac:dyDescent="0.25">
      <c r="A10" s="31" t="s">
        <v>58</v>
      </c>
      <c r="B10" s="16" t="s">
        <v>22</v>
      </c>
      <c r="C10" s="32"/>
      <c r="D10" s="15">
        <f>E10+F10+G10+H10</f>
        <v>339.99716666666666</v>
      </c>
      <c r="E10" s="15">
        <f>E11</f>
        <v>55.390000000000008</v>
      </c>
      <c r="F10" s="15">
        <f>F11</f>
        <v>59.073333333333338</v>
      </c>
      <c r="G10" s="15">
        <f>G11</f>
        <v>55.39</v>
      </c>
      <c r="H10" s="15">
        <f>H11</f>
        <v>170.14383333333333</v>
      </c>
      <c r="I10" s="16"/>
      <c r="J10" s="27"/>
      <c r="K10" s="27"/>
      <c r="L10" s="64"/>
      <c r="M10" s="64"/>
      <c r="N10" s="64"/>
      <c r="O10" s="64"/>
      <c r="P10" s="64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s="28" customFormat="1" ht="15" customHeight="1" x14ac:dyDescent="0.25">
      <c r="A11" s="31" t="s">
        <v>59</v>
      </c>
      <c r="B11" s="16" t="s">
        <v>60</v>
      </c>
      <c r="C11" s="16"/>
      <c r="D11" s="15">
        <f>E11+F11+G11+H11</f>
        <v>339.99716666666666</v>
      </c>
      <c r="E11" s="15">
        <f t="shared" ref="E11:H13" si="0">E23+E28+E33+E38+E43+E48</f>
        <v>55.390000000000008</v>
      </c>
      <c r="F11" s="15">
        <f t="shared" si="0"/>
        <v>59.073333333333338</v>
      </c>
      <c r="G11" s="15">
        <f t="shared" si="0"/>
        <v>55.39</v>
      </c>
      <c r="H11" s="15">
        <f t="shared" si="0"/>
        <v>170.14383333333333</v>
      </c>
      <c r="I11" s="16"/>
      <c r="J11" s="27"/>
      <c r="K11" s="27"/>
      <c r="L11" s="64"/>
      <c r="M11" s="64"/>
      <c r="N11" s="64"/>
      <c r="O11" s="64"/>
      <c r="P11" s="64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28" customFormat="1" ht="15" customHeight="1" x14ac:dyDescent="0.25">
      <c r="A12" s="31" t="s">
        <v>61</v>
      </c>
      <c r="B12" s="16" t="s">
        <v>23</v>
      </c>
      <c r="C12" s="32"/>
      <c r="D12" s="15">
        <f>E12+F12+G12+H12</f>
        <v>23.083333333333336</v>
      </c>
      <c r="E12" s="15">
        <f t="shared" si="0"/>
        <v>0</v>
      </c>
      <c r="F12" s="15">
        <f t="shared" si="0"/>
        <v>16.333333333333336</v>
      </c>
      <c r="G12" s="15">
        <f t="shared" si="0"/>
        <v>6.75</v>
      </c>
      <c r="H12" s="15">
        <f t="shared" si="0"/>
        <v>0</v>
      </c>
      <c r="I12" s="16"/>
      <c r="J12" s="27"/>
      <c r="K12" s="27"/>
      <c r="L12" s="64"/>
      <c r="M12" s="64"/>
      <c r="N12" s="64"/>
      <c r="O12" s="64"/>
      <c r="P12" s="64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s="28" customFormat="1" ht="15" customHeight="1" x14ac:dyDescent="0.25">
      <c r="A13" s="31" t="s">
        <v>62</v>
      </c>
      <c r="B13" s="16" t="s">
        <v>24</v>
      </c>
      <c r="C13" s="32"/>
      <c r="D13" s="15">
        <f>E13+F13+G13+H13</f>
        <v>72.61</v>
      </c>
      <c r="E13" s="15">
        <f t="shared" si="0"/>
        <v>11.08</v>
      </c>
      <c r="F13" s="15">
        <f t="shared" si="0"/>
        <v>15.07</v>
      </c>
      <c r="G13" s="15">
        <f t="shared" si="0"/>
        <v>12.43</v>
      </c>
      <c r="H13" s="15">
        <f t="shared" si="0"/>
        <v>34.03</v>
      </c>
      <c r="I13" s="16"/>
      <c r="J13" s="27"/>
      <c r="K13" s="27"/>
      <c r="L13" s="64"/>
      <c r="M13" s="64"/>
      <c r="N13" s="64"/>
      <c r="O13" s="64"/>
      <c r="P13" s="64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s="28" customFormat="1" ht="15" customHeight="1" x14ac:dyDescent="0.25">
      <c r="A14" s="31" t="s">
        <v>63</v>
      </c>
      <c r="B14" s="16" t="s">
        <v>64</v>
      </c>
      <c r="C14" s="32"/>
      <c r="D14" s="15">
        <f>D15+D16+D17+D18+D19+D20</f>
        <v>0</v>
      </c>
      <c r="E14" s="15">
        <f>E15+E16+E17+E18+E19+E20</f>
        <v>0</v>
      </c>
      <c r="F14" s="15">
        <f t="shared" ref="F14" si="1">F15+F16+F17+F18+F19+F20</f>
        <v>0</v>
      </c>
      <c r="G14" s="15">
        <f>G15+G16+G17+G18+G19+G20</f>
        <v>0</v>
      </c>
      <c r="H14" s="15">
        <f>H15+H16+H17+H18+H19+H20</f>
        <v>0</v>
      </c>
      <c r="I14" s="16"/>
      <c r="J14" s="27"/>
      <c r="K14" s="27"/>
      <c r="L14" s="64"/>
      <c r="M14" s="64"/>
      <c r="N14" s="64"/>
      <c r="O14" s="64"/>
      <c r="P14" s="64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28" customFormat="1" ht="63.95" hidden="1" customHeight="1" x14ac:dyDescent="0.25">
      <c r="A15" s="31" t="s">
        <v>65</v>
      </c>
      <c r="B15" s="16" t="s">
        <v>25</v>
      </c>
      <c r="C15" s="32"/>
      <c r="D15" s="15">
        <f t="shared" ref="D15:D50" si="2">E15+F15+G15+H15</f>
        <v>0</v>
      </c>
      <c r="E15" s="15"/>
      <c r="F15" s="15"/>
      <c r="G15" s="15"/>
      <c r="H15" s="15"/>
      <c r="I15" s="16"/>
      <c r="J15" s="27"/>
      <c r="K15" s="27"/>
      <c r="L15" s="64"/>
      <c r="M15" s="64"/>
      <c r="N15" s="64"/>
      <c r="O15" s="64"/>
      <c r="P15" s="64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s="28" customFormat="1" ht="54" hidden="1" customHeight="1" x14ac:dyDescent="0.25">
      <c r="A16" s="31" t="s">
        <v>66</v>
      </c>
      <c r="B16" s="16" t="s">
        <v>26</v>
      </c>
      <c r="C16" s="32"/>
      <c r="D16" s="15">
        <f t="shared" si="2"/>
        <v>0</v>
      </c>
      <c r="E16" s="15"/>
      <c r="F16" s="15"/>
      <c r="G16" s="15"/>
      <c r="H16" s="15"/>
      <c r="I16" s="16"/>
      <c r="J16" s="27"/>
      <c r="K16" s="27"/>
      <c r="L16" s="64"/>
      <c r="M16" s="64"/>
      <c r="N16" s="64"/>
      <c r="O16" s="64"/>
      <c r="P16" s="64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s="28" customFormat="1" ht="39.75" hidden="1" customHeight="1" x14ac:dyDescent="0.25">
      <c r="A17" s="31" t="s">
        <v>67</v>
      </c>
      <c r="B17" s="16" t="s">
        <v>27</v>
      </c>
      <c r="C17" s="32"/>
      <c r="D17" s="15">
        <f t="shared" si="2"/>
        <v>0</v>
      </c>
      <c r="E17" s="15"/>
      <c r="F17" s="15"/>
      <c r="G17" s="15"/>
      <c r="H17" s="15"/>
      <c r="I17" s="16"/>
      <c r="J17" s="27"/>
      <c r="K17" s="27"/>
      <c r="L17" s="64"/>
      <c r="M17" s="64"/>
      <c r="N17" s="64"/>
      <c r="O17" s="64"/>
      <c r="P17" s="64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s="28" customFormat="1" ht="19.5" hidden="1" customHeight="1" x14ac:dyDescent="0.25">
      <c r="A18" s="31" t="s">
        <v>68</v>
      </c>
      <c r="B18" s="16" t="s">
        <v>28</v>
      </c>
      <c r="C18" s="32"/>
      <c r="D18" s="15">
        <f t="shared" si="2"/>
        <v>0</v>
      </c>
      <c r="E18" s="15"/>
      <c r="F18" s="15"/>
      <c r="G18" s="15"/>
      <c r="H18" s="15"/>
      <c r="I18" s="16"/>
      <c r="J18" s="27"/>
      <c r="K18" s="27"/>
      <c r="L18" s="64"/>
      <c r="M18" s="64"/>
      <c r="N18" s="64"/>
      <c r="O18" s="64"/>
      <c r="P18" s="64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28" customFormat="1" ht="32.25" hidden="1" customHeight="1" x14ac:dyDescent="0.25">
      <c r="A19" s="31" t="s">
        <v>69</v>
      </c>
      <c r="B19" s="16" t="s">
        <v>29</v>
      </c>
      <c r="C19" s="32"/>
      <c r="D19" s="15">
        <f t="shared" si="2"/>
        <v>0</v>
      </c>
      <c r="E19" s="15"/>
      <c r="F19" s="15"/>
      <c r="G19" s="15"/>
      <c r="H19" s="15"/>
      <c r="I19" s="16"/>
      <c r="J19" s="27"/>
      <c r="K19" s="27"/>
      <c r="L19" s="64"/>
      <c r="M19" s="64"/>
      <c r="N19" s="64"/>
      <c r="O19" s="64"/>
      <c r="P19" s="64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28" customFormat="1" ht="56.25" hidden="1" customHeight="1" x14ac:dyDescent="0.25">
      <c r="A20" s="31" t="s">
        <v>70</v>
      </c>
      <c r="B20" s="32" t="s">
        <v>30</v>
      </c>
      <c r="C20" s="32"/>
      <c r="D20" s="15">
        <f t="shared" si="2"/>
        <v>0</v>
      </c>
      <c r="E20" s="15"/>
      <c r="F20" s="15"/>
      <c r="G20" s="15"/>
      <c r="H20" s="15"/>
      <c r="I20" s="16"/>
      <c r="J20" s="27"/>
      <c r="K20" s="27"/>
      <c r="L20" s="64"/>
      <c r="M20" s="64"/>
      <c r="N20" s="64"/>
      <c r="O20" s="64"/>
      <c r="P20" s="64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s="37" customFormat="1" ht="82.5" customHeight="1" x14ac:dyDescent="0.25">
      <c r="A21" s="33" t="s">
        <v>71</v>
      </c>
      <c r="B21" s="46" t="s">
        <v>80</v>
      </c>
      <c r="C21" s="47" t="s">
        <v>86</v>
      </c>
      <c r="D21" s="17">
        <f t="shared" si="2"/>
        <v>24.006666666666668</v>
      </c>
      <c r="E21" s="17">
        <f>E22+E24+E25</f>
        <v>0</v>
      </c>
      <c r="F21" s="17">
        <f t="shared" ref="F21:H21" si="3">F22+F24+F25</f>
        <v>24.006666666666668</v>
      </c>
      <c r="G21" s="17">
        <f t="shared" si="3"/>
        <v>0</v>
      </c>
      <c r="H21" s="17">
        <f t="shared" si="3"/>
        <v>0</v>
      </c>
      <c r="I21" s="26"/>
      <c r="J21" s="36"/>
      <c r="K21" s="27"/>
      <c r="L21" s="64"/>
      <c r="M21" s="64"/>
      <c r="N21" s="64"/>
      <c r="O21" s="64"/>
      <c r="P21" s="64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s="28" customFormat="1" ht="34.5" customHeight="1" x14ac:dyDescent="0.25">
      <c r="A22" s="31" t="s">
        <v>58</v>
      </c>
      <c r="B22" s="16" t="s">
        <v>22</v>
      </c>
      <c r="C22" s="38"/>
      <c r="D22" s="15">
        <f t="shared" si="2"/>
        <v>3.6833333333333336</v>
      </c>
      <c r="E22" s="15"/>
      <c r="F22" s="15">
        <f t="shared" ref="F22" si="4">F23</f>
        <v>3.6833333333333336</v>
      </c>
      <c r="G22" s="15"/>
      <c r="H22" s="15"/>
      <c r="I22" s="16"/>
      <c r="J22" s="36"/>
      <c r="K22" s="27"/>
      <c r="L22" s="64"/>
      <c r="M22" s="64"/>
      <c r="N22" s="64"/>
      <c r="O22" s="64"/>
      <c r="P22" s="64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s="28" customFormat="1" ht="15" customHeight="1" x14ac:dyDescent="0.25">
      <c r="A23" s="31" t="s">
        <v>59</v>
      </c>
      <c r="B23" s="16" t="s">
        <v>60</v>
      </c>
      <c r="C23" s="38"/>
      <c r="D23" s="15">
        <f t="shared" si="2"/>
        <v>3.6833333333333336</v>
      </c>
      <c r="E23" s="15"/>
      <c r="F23" s="15">
        <f>4.42/1.2</f>
        <v>3.6833333333333336</v>
      </c>
      <c r="G23" s="15"/>
      <c r="H23" s="15"/>
      <c r="I23" s="16"/>
      <c r="J23" s="36"/>
      <c r="K23" s="27"/>
      <c r="L23" s="64"/>
      <c r="M23" s="64"/>
      <c r="N23" s="64"/>
      <c r="O23" s="64"/>
      <c r="P23" s="64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s="28" customFormat="1" ht="15" customHeight="1" x14ac:dyDescent="0.25">
      <c r="A24" s="31" t="s">
        <v>61</v>
      </c>
      <c r="B24" s="16" t="s">
        <v>23</v>
      </c>
      <c r="C24" s="38"/>
      <c r="D24" s="15">
        <f t="shared" si="2"/>
        <v>16.333333333333336</v>
      </c>
      <c r="E24" s="15"/>
      <c r="F24" s="15">
        <f>19.6/1.2</f>
        <v>16.333333333333336</v>
      </c>
      <c r="G24" s="15"/>
      <c r="H24" s="15"/>
      <c r="I24" s="16"/>
      <c r="J24" s="36"/>
      <c r="K24" s="27"/>
      <c r="L24" s="64"/>
      <c r="M24" s="64"/>
      <c r="N24" s="64"/>
      <c r="O24" s="64"/>
      <c r="P24" s="64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s="28" customFormat="1" ht="15" customHeight="1" x14ac:dyDescent="0.25">
      <c r="A25" s="31" t="s">
        <v>62</v>
      </c>
      <c r="B25" s="16" t="s">
        <v>24</v>
      </c>
      <c r="C25" s="38"/>
      <c r="D25" s="15">
        <f t="shared" si="2"/>
        <v>3.99</v>
      </c>
      <c r="E25" s="15"/>
      <c r="F25" s="15">
        <v>3.99</v>
      </c>
      <c r="G25" s="15"/>
      <c r="H25" s="15"/>
      <c r="I25" s="16"/>
      <c r="J25" s="36"/>
      <c r="K25" s="27"/>
      <c r="L25" s="64"/>
      <c r="M25" s="64"/>
      <c r="N25" s="64"/>
      <c r="O25" s="64"/>
      <c r="P25" s="64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s="37" customFormat="1" ht="49.5" customHeight="1" x14ac:dyDescent="0.25">
      <c r="A26" s="33" t="s">
        <v>20</v>
      </c>
      <c r="B26" s="34" t="s">
        <v>81</v>
      </c>
      <c r="C26" s="35" t="s">
        <v>87</v>
      </c>
      <c r="D26" s="17">
        <f>E26+F26+G26+H26</f>
        <v>6.3</v>
      </c>
      <c r="E26" s="17">
        <f>E27+E29+E30</f>
        <v>0</v>
      </c>
      <c r="F26" s="17">
        <f>F27+F29+F30</f>
        <v>0</v>
      </c>
      <c r="G26" s="17">
        <f>G27+G29+G30</f>
        <v>6.3</v>
      </c>
      <c r="H26" s="17">
        <f>H27+H29+H30</f>
        <v>0</v>
      </c>
      <c r="I26" s="18"/>
      <c r="J26" s="36"/>
      <c r="K26" s="27"/>
      <c r="L26" s="64"/>
      <c r="M26" s="64"/>
      <c r="N26" s="64"/>
      <c r="O26" s="64"/>
      <c r="P26" s="64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s="28" customFormat="1" ht="30" customHeight="1" x14ac:dyDescent="0.25">
      <c r="A27" s="31" t="s">
        <v>58</v>
      </c>
      <c r="B27" s="16" t="s">
        <v>22</v>
      </c>
      <c r="C27" s="39"/>
      <c r="D27" s="15">
        <f t="shared" si="2"/>
        <v>0</v>
      </c>
      <c r="E27" s="15"/>
      <c r="F27" s="15"/>
      <c r="G27" s="15"/>
      <c r="H27" s="15"/>
      <c r="I27" s="16"/>
      <c r="J27" s="27"/>
      <c r="K27" s="27"/>
      <c r="L27" s="64"/>
      <c r="M27" s="64"/>
      <c r="N27" s="64"/>
      <c r="O27" s="64"/>
      <c r="P27" s="64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s="28" customFormat="1" ht="30" customHeight="1" x14ac:dyDescent="0.25">
      <c r="A28" s="31" t="s">
        <v>59</v>
      </c>
      <c r="B28" s="16" t="s">
        <v>60</v>
      </c>
      <c r="C28" s="40"/>
      <c r="D28" s="15">
        <f t="shared" si="2"/>
        <v>0</v>
      </c>
      <c r="E28" s="15"/>
      <c r="F28" s="15"/>
      <c r="G28" s="15"/>
      <c r="H28" s="15"/>
      <c r="I28" s="16"/>
      <c r="J28" s="27"/>
      <c r="K28" s="27"/>
      <c r="L28" s="64"/>
      <c r="M28" s="64"/>
      <c r="N28" s="64"/>
      <c r="O28" s="64"/>
      <c r="P28" s="64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s="28" customFormat="1" ht="30" customHeight="1" x14ac:dyDescent="0.25">
      <c r="A29" s="31" t="s">
        <v>61</v>
      </c>
      <c r="B29" s="16" t="s">
        <v>23</v>
      </c>
      <c r="C29" s="40"/>
      <c r="D29" s="15">
        <f t="shared" si="2"/>
        <v>5.25</v>
      </c>
      <c r="E29" s="15"/>
      <c r="F29" s="15"/>
      <c r="G29" s="15">
        <v>5.25</v>
      </c>
      <c r="H29" s="15"/>
      <c r="I29" s="16"/>
      <c r="J29" s="62"/>
      <c r="K29" s="27"/>
      <c r="L29" s="64"/>
      <c r="M29" s="64"/>
      <c r="N29" s="64"/>
      <c r="O29" s="64"/>
      <c r="P29" s="64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s="28" customFormat="1" ht="30" customHeight="1" x14ac:dyDescent="0.25">
      <c r="A30" s="31" t="s">
        <v>62</v>
      </c>
      <c r="B30" s="16" t="s">
        <v>24</v>
      </c>
      <c r="C30" s="40"/>
      <c r="D30" s="15">
        <f t="shared" si="2"/>
        <v>1.05</v>
      </c>
      <c r="E30" s="15"/>
      <c r="F30" s="15"/>
      <c r="G30" s="15">
        <v>1.05</v>
      </c>
      <c r="H30" s="15"/>
      <c r="I30" s="16"/>
      <c r="J30" s="27"/>
      <c r="K30" s="27"/>
      <c r="L30" s="64"/>
      <c r="M30" s="64"/>
      <c r="N30" s="64"/>
      <c r="O30" s="64"/>
      <c r="P30" s="64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s="37" customFormat="1" ht="141.75" x14ac:dyDescent="0.25">
      <c r="A31" s="33" t="s">
        <v>72</v>
      </c>
      <c r="B31" s="34" t="s">
        <v>82</v>
      </c>
      <c r="C31" s="35" t="s">
        <v>88</v>
      </c>
      <c r="D31" s="95">
        <f>E31+F31+G31+H31</f>
        <v>99.953000000000003</v>
      </c>
      <c r="E31" s="17">
        <f>E32+E34+E35</f>
        <v>0</v>
      </c>
      <c r="F31" s="17">
        <f>F32+F34+F35</f>
        <v>0</v>
      </c>
      <c r="G31" s="17">
        <f t="shared" ref="G31" si="5">G32+G34+G35</f>
        <v>0</v>
      </c>
      <c r="H31" s="17">
        <f>H32+H34+H35+H33</f>
        <v>99.953000000000003</v>
      </c>
      <c r="I31" s="18"/>
      <c r="J31" s="36"/>
      <c r="K31" s="27"/>
      <c r="L31" s="64"/>
      <c r="M31" s="64"/>
      <c r="N31" s="64"/>
      <c r="O31" s="64"/>
      <c r="P31" s="64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s="28" customFormat="1" x14ac:dyDescent="0.25">
      <c r="A32" s="31" t="s">
        <v>58</v>
      </c>
      <c r="B32" s="16" t="s">
        <v>22</v>
      </c>
      <c r="C32" s="38"/>
      <c r="D32" s="15">
        <f t="shared" si="2"/>
        <v>0</v>
      </c>
      <c r="E32" s="15"/>
      <c r="F32" s="15"/>
      <c r="G32" s="15"/>
      <c r="H32" s="15"/>
      <c r="I32" s="16"/>
      <c r="J32" s="27"/>
      <c r="K32" s="27"/>
      <c r="L32" s="64"/>
      <c r="M32" s="64"/>
      <c r="N32" s="64"/>
      <c r="O32" s="64"/>
      <c r="P32" s="64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s="28" customFormat="1" ht="47.25" x14ac:dyDescent="0.25">
      <c r="A33" s="31" t="s">
        <v>59</v>
      </c>
      <c r="B33" s="16" t="s">
        <v>60</v>
      </c>
      <c r="C33" s="38"/>
      <c r="D33" s="15">
        <f t="shared" si="2"/>
        <v>83.293000000000006</v>
      </c>
      <c r="E33" s="15"/>
      <c r="F33" s="15"/>
      <c r="G33" s="15"/>
      <c r="H33" s="15">
        <v>83.293000000000006</v>
      </c>
      <c r="I33" s="16"/>
      <c r="J33" s="27"/>
      <c r="K33" s="27"/>
      <c r="L33" s="64"/>
      <c r="M33" s="64"/>
      <c r="N33" s="64"/>
      <c r="O33" s="64"/>
      <c r="P33" s="64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s="28" customFormat="1" x14ac:dyDescent="0.25">
      <c r="A34" s="31" t="s">
        <v>61</v>
      </c>
      <c r="B34" s="16" t="s">
        <v>23</v>
      </c>
      <c r="C34" s="38"/>
      <c r="D34" s="15">
        <f t="shared" si="2"/>
        <v>0</v>
      </c>
      <c r="E34" s="15"/>
      <c r="F34" s="15"/>
      <c r="G34" s="15"/>
      <c r="H34" s="15"/>
      <c r="I34" s="16"/>
      <c r="J34" s="27"/>
      <c r="K34" s="27"/>
      <c r="L34" s="64"/>
      <c r="M34" s="64"/>
      <c r="N34" s="64"/>
      <c r="O34" s="64"/>
      <c r="P34" s="64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s="28" customFormat="1" x14ac:dyDescent="0.25">
      <c r="A35" s="31" t="s">
        <v>62</v>
      </c>
      <c r="B35" s="16" t="s">
        <v>24</v>
      </c>
      <c r="C35" s="38"/>
      <c r="D35" s="15">
        <f t="shared" si="2"/>
        <v>16.66</v>
      </c>
      <c r="E35" s="15"/>
      <c r="F35" s="15"/>
      <c r="G35" s="15"/>
      <c r="H35" s="15">
        <v>16.66</v>
      </c>
      <c r="I35" s="16"/>
      <c r="J35" s="27"/>
      <c r="K35" s="27"/>
      <c r="L35" s="64"/>
      <c r="M35" s="64"/>
      <c r="N35" s="64"/>
      <c r="O35" s="64"/>
      <c r="P35" s="64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s="37" customFormat="1" ht="110.25" x14ac:dyDescent="0.25">
      <c r="A36" s="33" t="s">
        <v>75</v>
      </c>
      <c r="B36" s="34" t="s">
        <v>83</v>
      </c>
      <c r="C36" s="35" t="s">
        <v>89</v>
      </c>
      <c r="D36" s="95">
        <f t="shared" si="2"/>
        <v>37.850833333333334</v>
      </c>
      <c r="E36" s="95">
        <f>E37+E39+E40</f>
        <v>0</v>
      </c>
      <c r="F36" s="95">
        <f t="shared" ref="F36:H36" si="6">F37+F39+F40</f>
        <v>0</v>
      </c>
      <c r="G36" s="95">
        <f t="shared" si="6"/>
        <v>0</v>
      </c>
      <c r="H36" s="95">
        <f t="shared" si="6"/>
        <v>37.850833333333334</v>
      </c>
      <c r="I36" s="18"/>
      <c r="J36" s="36"/>
      <c r="K36" s="27"/>
      <c r="L36" s="64"/>
      <c r="M36" s="64"/>
      <c r="N36" s="64"/>
      <c r="O36" s="64"/>
      <c r="P36" s="64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s="28" customFormat="1" x14ac:dyDescent="0.25">
      <c r="A37" s="31" t="s">
        <v>58</v>
      </c>
      <c r="B37" s="16" t="s">
        <v>22</v>
      </c>
      <c r="C37" s="38"/>
      <c r="D37" s="96">
        <f t="shared" si="2"/>
        <v>31.540833333333332</v>
      </c>
      <c r="E37" s="96"/>
      <c r="F37" s="96"/>
      <c r="G37" s="96"/>
      <c r="H37" s="96">
        <f t="shared" ref="H37" si="7">H38</f>
        <v>31.540833333333332</v>
      </c>
      <c r="I37" s="16"/>
      <c r="J37" s="27"/>
      <c r="K37" s="27"/>
      <c r="L37" s="64"/>
      <c r="M37" s="64"/>
      <c r="N37" s="64"/>
      <c r="O37" s="64"/>
      <c r="P37" s="64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s="28" customFormat="1" ht="47.25" x14ac:dyDescent="0.25">
      <c r="A38" s="31" t="s">
        <v>59</v>
      </c>
      <c r="B38" s="16" t="s">
        <v>60</v>
      </c>
      <c r="C38" s="38"/>
      <c r="D38" s="96">
        <f t="shared" si="2"/>
        <v>31.540833333333332</v>
      </c>
      <c r="E38" s="96"/>
      <c r="F38" s="96"/>
      <c r="G38" s="96"/>
      <c r="H38" s="96">
        <f>37.849/1.2</f>
        <v>31.540833333333332</v>
      </c>
      <c r="I38" s="16"/>
      <c r="J38" s="27"/>
      <c r="K38" s="27"/>
      <c r="L38" s="64"/>
      <c r="M38" s="64"/>
      <c r="N38" s="64"/>
      <c r="O38" s="64"/>
      <c r="P38" s="64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s="28" customFormat="1" x14ac:dyDescent="0.25">
      <c r="A39" s="31" t="s">
        <v>61</v>
      </c>
      <c r="B39" s="16" t="s">
        <v>23</v>
      </c>
      <c r="C39" s="38"/>
      <c r="D39" s="15">
        <f t="shared" si="2"/>
        <v>0</v>
      </c>
      <c r="E39" s="15"/>
      <c r="F39" s="15"/>
      <c r="G39" s="15"/>
      <c r="H39" s="15"/>
      <c r="I39" s="16"/>
      <c r="J39" s="27"/>
      <c r="K39" s="27"/>
      <c r="L39" s="64"/>
      <c r="M39" s="64"/>
      <c r="N39" s="64"/>
      <c r="O39" s="64"/>
      <c r="P39" s="64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s="28" customFormat="1" x14ac:dyDescent="0.25">
      <c r="A40" s="31" t="s">
        <v>62</v>
      </c>
      <c r="B40" s="16" t="s">
        <v>24</v>
      </c>
      <c r="C40" s="38"/>
      <c r="D40" s="15">
        <f t="shared" si="2"/>
        <v>6.31</v>
      </c>
      <c r="E40" s="15"/>
      <c r="F40" s="15"/>
      <c r="G40" s="15"/>
      <c r="H40" s="15">
        <v>6.31</v>
      </c>
      <c r="I40" s="16"/>
      <c r="J40" s="27"/>
      <c r="K40" s="27"/>
      <c r="L40" s="64"/>
      <c r="M40" s="64"/>
      <c r="N40" s="64"/>
      <c r="O40" s="64"/>
      <c r="P40" s="64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s="37" customFormat="1" ht="63" x14ac:dyDescent="0.25">
      <c r="A41" s="33" t="s">
        <v>73</v>
      </c>
      <c r="B41" s="34" t="s">
        <v>84</v>
      </c>
      <c r="C41" s="35" t="s">
        <v>91</v>
      </c>
      <c r="D41" s="17">
        <f t="shared" si="2"/>
        <v>1.8</v>
      </c>
      <c r="E41" s="17">
        <f>E42+E44+E45</f>
        <v>0</v>
      </c>
      <c r="F41" s="17">
        <f t="shared" ref="F41:H41" si="8">F42+F44+F45</f>
        <v>0</v>
      </c>
      <c r="G41" s="17">
        <f t="shared" si="8"/>
        <v>1.8</v>
      </c>
      <c r="H41" s="17">
        <f t="shared" si="8"/>
        <v>0</v>
      </c>
      <c r="I41" s="18"/>
      <c r="J41" s="36"/>
      <c r="K41" s="27"/>
      <c r="L41" s="64"/>
      <c r="M41" s="64"/>
      <c r="N41" s="64"/>
      <c r="O41" s="64"/>
      <c r="P41" s="64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s="28" customFormat="1" x14ac:dyDescent="0.25">
      <c r="A42" s="31" t="s">
        <v>58</v>
      </c>
      <c r="B42" s="16" t="s">
        <v>22</v>
      </c>
      <c r="C42" s="38"/>
      <c r="D42" s="15">
        <f t="shared" si="2"/>
        <v>0</v>
      </c>
      <c r="E42" s="15"/>
      <c r="F42" s="15"/>
      <c r="G42" s="15"/>
      <c r="H42" s="15"/>
      <c r="I42" s="16"/>
      <c r="J42" s="27"/>
      <c r="K42" s="27"/>
      <c r="L42" s="64"/>
      <c r="M42" s="64"/>
      <c r="N42" s="64"/>
      <c r="O42" s="64"/>
      <c r="P42" s="64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s="28" customFormat="1" ht="47.25" x14ac:dyDescent="0.25">
      <c r="A43" s="31" t="s">
        <v>59</v>
      </c>
      <c r="B43" s="16" t="s">
        <v>60</v>
      </c>
      <c r="C43" s="38"/>
      <c r="D43" s="15">
        <f t="shared" si="2"/>
        <v>0</v>
      </c>
      <c r="E43" s="15"/>
      <c r="F43" s="15"/>
      <c r="G43" s="15"/>
      <c r="H43" s="15"/>
      <c r="I43" s="16"/>
      <c r="J43" s="36"/>
      <c r="K43" s="27"/>
      <c r="L43" s="64"/>
      <c r="M43" s="64"/>
      <c r="N43" s="64"/>
      <c r="O43" s="64"/>
      <c r="P43" s="64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s="28" customFormat="1" x14ac:dyDescent="0.25">
      <c r="A44" s="31" t="s">
        <v>61</v>
      </c>
      <c r="B44" s="16" t="s">
        <v>23</v>
      </c>
      <c r="C44" s="38"/>
      <c r="D44" s="15">
        <f t="shared" si="2"/>
        <v>1.5</v>
      </c>
      <c r="E44" s="15"/>
      <c r="F44" s="15"/>
      <c r="G44" s="15">
        <v>1.5</v>
      </c>
      <c r="H44" s="15"/>
      <c r="I44" s="16"/>
      <c r="J44" s="41"/>
      <c r="K44" s="27"/>
      <c r="L44" s="64"/>
      <c r="M44" s="64"/>
      <c r="N44" s="64"/>
      <c r="O44" s="64"/>
      <c r="P44" s="64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s="28" customFormat="1" x14ac:dyDescent="0.25">
      <c r="A45" s="31" t="s">
        <v>62</v>
      </c>
      <c r="B45" s="16" t="s">
        <v>24</v>
      </c>
      <c r="C45" s="38"/>
      <c r="D45" s="15">
        <f t="shared" si="2"/>
        <v>0.3</v>
      </c>
      <c r="E45" s="15"/>
      <c r="F45" s="15"/>
      <c r="G45" s="15">
        <v>0.3</v>
      </c>
      <c r="H45" s="15"/>
      <c r="I45" s="16"/>
      <c r="J45" s="27"/>
      <c r="K45" s="27"/>
      <c r="L45" s="64"/>
      <c r="M45" s="64"/>
      <c r="N45" s="64"/>
      <c r="O45" s="64"/>
      <c r="P45" s="64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s="37" customFormat="1" ht="189" x14ac:dyDescent="0.25">
      <c r="A46" s="33" t="s">
        <v>74</v>
      </c>
      <c r="B46" s="34" t="s">
        <v>85</v>
      </c>
      <c r="C46" s="35" t="s">
        <v>90</v>
      </c>
      <c r="D46" s="17">
        <f t="shared" si="2"/>
        <v>265.77999999999997</v>
      </c>
      <c r="E46" s="17">
        <f>E47+E49+E50</f>
        <v>66.470000000000013</v>
      </c>
      <c r="F46" s="17">
        <f t="shared" ref="F46:H46" si="9">F47+F49+F50</f>
        <v>66.47</v>
      </c>
      <c r="G46" s="17">
        <f t="shared" si="9"/>
        <v>66.47</v>
      </c>
      <c r="H46" s="17">
        <f t="shared" si="9"/>
        <v>66.37</v>
      </c>
      <c r="I46" s="18"/>
      <c r="J46" s="36"/>
      <c r="K46" s="27"/>
      <c r="L46" s="64"/>
      <c r="M46" s="64"/>
      <c r="N46" s="64"/>
      <c r="O46" s="64"/>
      <c r="P46" s="64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s="28" customFormat="1" x14ac:dyDescent="0.25">
      <c r="A47" s="31" t="s">
        <v>58</v>
      </c>
      <c r="B47" s="16" t="s">
        <v>22</v>
      </c>
      <c r="C47" s="40"/>
      <c r="D47" s="15">
        <f t="shared" si="2"/>
        <v>221.48000000000002</v>
      </c>
      <c r="E47" s="15">
        <f>E48</f>
        <v>55.390000000000008</v>
      </c>
      <c r="F47" s="15">
        <f t="shared" ref="F47:H47" si="10">F48</f>
        <v>55.39</v>
      </c>
      <c r="G47" s="15">
        <f t="shared" si="10"/>
        <v>55.39</v>
      </c>
      <c r="H47" s="15">
        <f t="shared" si="10"/>
        <v>55.31</v>
      </c>
      <c r="I47" s="16"/>
      <c r="J47" s="36"/>
      <c r="K47" s="27"/>
      <c r="L47" s="64"/>
      <c r="M47" s="64"/>
      <c r="N47" s="64"/>
      <c r="O47" s="64"/>
      <c r="P47" s="64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s="28" customFormat="1" ht="47.25" x14ac:dyDescent="0.25">
      <c r="A48" s="31" t="s">
        <v>59</v>
      </c>
      <c r="B48" s="16" t="s">
        <v>60</v>
      </c>
      <c r="C48" s="42"/>
      <c r="D48" s="15">
        <f t="shared" si="2"/>
        <v>221.48000000000002</v>
      </c>
      <c r="E48" s="15">
        <f>66.468/1.2</f>
        <v>55.390000000000008</v>
      </c>
      <c r="F48" s="15">
        <v>55.39</v>
      </c>
      <c r="G48" s="15">
        <v>55.39</v>
      </c>
      <c r="H48" s="15">
        <f>66.372/1.2</f>
        <v>55.31</v>
      </c>
      <c r="I48" s="16"/>
      <c r="J48" s="36"/>
      <c r="K48" s="27"/>
      <c r="L48" s="64"/>
      <c r="M48" s="64"/>
      <c r="N48" s="64"/>
      <c r="O48" s="64"/>
      <c r="P48" s="64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s="28" customFormat="1" x14ac:dyDescent="0.25">
      <c r="A49" s="31" t="s">
        <v>61</v>
      </c>
      <c r="B49" s="16" t="s">
        <v>23</v>
      </c>
      <c r="C49" s="42"/>
      <c r="D49" s="15">
        <f t="shared" si="2"/>
        <v>0</v>
      </c>
      <c r="E49" s="15"/>
      <c r="F49" s="15"/>
      <c r="G49" s="15"/>
      <c r="H49" s="15"/>
      <c r="I49" s="16"/>
      <c r="J49" s="36"/>
      <c r="K49" s="27"/>
      <c r="L49" s="64"/>
      <c r="M49" s="64"/>
      <c r="N49" s="64"/>
      <c r="O49" s="64"/>
      <c r="P49" s="64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s="28" customFormat="1" x14ac:dyDescent="0.25">
      <c r="A50" s="31" t="s">
        <v>62</v>
      </c>
      <c r="B50" s="16" t="s">
        <v>24</v>
      </c>
      <c r="C50" s="42"/>
      <c r="D50" s="15">
        <f t="shared" si="2"/>
        <v>44.300000000000004</v>
      </c>
      <c r="E50" s="15">
        <v>11.08</v>
      </c>
      <c r="F50" s="15">
        <v>11.08</v>
      </c>
      <c r="G50" s="15">
        <v>11.08</v>
      </c>
      <c r="H50" s="15">
        <v>11.06</v>
      </c>
      <c r="I50" s="16"/>
      <c r="J50" s="36"/>
      <c r="K50" s="27"/>
      <c r="L50" s="64"/>
      <c r="M50" s="64"/>
      <c r="N50" s="64"/>
      <c r="O50" s="64"/>
      <c r="P50" s="64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30" customHeight="1" x14ac:dyDescent="0.25">
      <c r="A51" s="9" t="s">
        <v>78</v>
      </c>
    </row>
    <row r="52" spans="1:26" ht="48" customHeight="1" x14ac:dyDescent="0.25">
      <c r="A52" s="108" t="s">
        <v>79</v>
      </c>
      <c r="B52" s="108"/>
      <c r="C52" s="108"/>
      <c r="D52" s="108"/>
      <c r="E52" s="108"/>
      <c r="F52" s="108"/>
      <c r="G52" s="108"/>
      <c r="H52" s="108"/>
      <c r="I52" s="108"/>
    </row>
  </sheetData>
  <mergeCells count="7">
    <mergeCell ref="A52:I52"/>
    <mergeCell ref="A5:I5"/>
    <mergeCell ref="A7:A8"/>
    <mergeCell ref="B7:B8"/>
    <mergeCell ref="C7:C8"/>
    <mergeCell ref="D7:H7"/>
    <mergeCell ref="I7:I8"/>
  </mergeCells>
  <pageMargins left="0.78740157480314965" right="0.39370078740157483" top="0.74803149606299213" bottom="0.74803149606299213" header="0.31496062992125984" footer="0.31496062992125984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90" zoomScaleNormal="90" zoomScaleSheetLayoutView="70" workbookViewId="0">
      <selection activeCell="K2" sqref="K2"/>
    </sheetView>
  </sheetViews>
  <sheetFormatPr defaultColWidth="9.140625" defaultRowHeight="15.75" x14ac:dyDescent="0.25"/>
  <cols>
    <col min="1" max="1" width="8.42578125" style="13" customWidth="1"/>
    <col min="2" max="2" width="62.140625" style="13" customWidth="1"/>
    <col min="3" max="3" width="17.7109375" style="13" customWidth="1"/>
    <col min="4" max="4" width="12.140625" style="13" customWidth="1"/>
    <col min="5" max="5" width="11.5703125" style="13" customWidth="1"/>
    <col min="6" max="6" width="15.5703125" style="13" customWidth="1"/>
    <col min="7" max="7" width="15.85546875" style="13" customWidth="1"/>
    <col min="8" max="8" width="14.7109375" style="13" customWidth="1"/>
    <col min="9" max="9" width="14.42578125" style="13" customWidth="1"/>
    <col min="10" max="10" width="13.5703125" style="13" customWidth="1"/>
    <col min="11" max="11" width="14" style="13" customWidth="1"/>
    <col min="12" max="12" width="26.28515625" style="12" customWidth="1"/>
    <col min="13" max="13" width="9.140625" style="12"/>
    <col min="14" max="16384" width="9.140625" style="13"/>
  </cols>
  <sheetData>
    <row r="1" spans="1:13" x14ac:dyDescent="0.25">
      <c r="K1" s="48" t="s">
        <v>33</v>
      </c>
    </row>
    <row r="2" spans="1:13" ht="18.75" x14ac:dyDescent="0.25">
      <c r="K2" s="79" t="s">
        <v>106</v>
      </c>
    </row>
    <row r="3" spans="1:13" x14ac:dyDescent="0.25">
      <c r="K3" s="98"/>
    </row>
    <row r="6" spans="1:13" x14ac:dyDescent="0.25">
      <c r="A6" s="114" t="s">
        <v>104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49"/>
    </row>
    <row r="8" spans="1:13" s="51" customFormat="1" ht="31.9" customHeight="1" x14ac:dyDescent="0.25">
      <c r="A8" s="115" t="s">
        <v>12</v>
      </c>
      <c r="B8" s="115" t="s">
        <v>48</v>
      </c>
      <c r="C8" s="116" t="s">
        <v>50</v>
      </c>
      <c r="D8" s="118" t="s">
        <v>6</v>
      </c>
      <c r="E8" s="119"/>
      <c r="F8" s="119"/>
      <c r="G8" s="119"/>
      <c r="H8" s="119"/>
      <c r="I8" s="119"/>
      <c r="J8" s="119"/>
      <c r="K8" s="120"/>
      <c r="L8" s="50"/>
      <c r="M8" s="50"/>
    </row>
    <row r="9" spans="1:13" s="51" customFormat="1" ht="95.45" customHeight="1" x14ac:dyDescent="0.25">
      <c r="A9" s="115"/>
      <c r="B9" s="115"/>
      <c r="C9" s="117"/>
      <c r="D9" s="52" t="s">
        <v>53</v>
      </c>
      <c r="E9" s="52" t="s">
        <v>5</v>
      </c>
      <c r="F9" s="52" t="s">
        <v>8</v>
      </c>
      <c r="G9" s="52" t="s">
        <v>40</v>
      </c>
      <c r="H9" s="52" t="s">
        <v>41</v>
      </c>
      <c r="I9" s="52" t="s">
        <v>7</v>
      </c>
      <c r="J9" s="52" t="s">
        <v>42</v>
      </c>
      <c r="K9" s="52" t="s">
        <v>9</v>
      </c>
      <c r="L9" s="50"/>
      <c r="M9" s="50"/>
    </row>
    <row r="10" spans="1:13" s="55" customFormat="1" ht="20.100000000000001" customHeight="1" x14ac:dyDescent="0.25">
      <c r="A10" s="53">
        <v>1</v>
      </c>
      <c r="B10" s="53">
        <v>2</v>
      </c>
      <c r="C10" s="53">
        <v>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3">
        <v>9</v>
      </c>
      <c r="J10" s="53">
        <v>10</v>
      </c>
      <c r="K10" s="53">
        <v>11</v>
      </c>
      <c r="L10" s="54"/>
      <c r="M10" s="54"/>
    </row>
    <row r="11" spans="1:13" ht="84.75" customHeight="1" x14ac:dyDescent="0.25">
      <c r="A11" s="11">
        <v>1</v>
      </c>
      <c r="B11" s="67" t="s">
        <v>80</v>
      </c>
      <c r="C11" s="23" t="s">
        <v>86</v>
      </c>
      <c r="D11" s="89" t="s">
        <v>94</v>
      </c>
      <c r="E11" s="89" t="s">
        <v>94</v>
      </c>
      <c r="F11" s="89" t="s">
        <v>94</v>
      </c>
      <c r="G11" s="89" t="s">
        <v>95</v>
      </c>
      <c r="H11" s="89" t="s">
        <v>94</v>
      </c>
      <c r="I11" s="89" t="s">
        <v>94</v>
      </c>
      <c r="J11" s="89" t="s">
        <v>94</v>
      </c>
      <c r="K11" s="89" t="s">
        <v>94</v>
      </c>
    </row>
    <row r="12" spans="1:13" ht="51" customHeight="1" x14ac:dyDescent="0.25">
      <c r="A12" s="11">
        <v>2</v>
      </c>
      <c r="B12" s="67" t="s">
        <v>81</v>
      </c>
      <c r="C12" s="23" t="s">
        <v>87</v>
      </c>
      <c r="D12" s="89" t="s">
        <v>94</v>
      </c>
      <c r="E12" s="89" t="s">
        <v>94</v>
      </c>
      <c r="F12" s="89" t="s">
        <v>94</v>
      </c>
      <c r="G12" s="89" t="s">
        <v>96</v>
      </c>
      <c r="H12" s="89" t="s">
        <v>94</v>
      </c>
      <c r="I12" s="89" t="s">
        <v>94</v>
      </c>
      <c r="J12" s="89" t="s">
        <v>94</v>
      </c>
      <c r="K12" s="89" t="s">
        <v>94</v>
      </c>
      <c r="L12" s="56"/>
    </row>
    <row r="13" spans="1:13" ht="117.75" customHeight="1" x14ac:dyDescent="0.25">
      <c r="A13" s="11">
        <v>3</v>
      </c>
      <c r="B13" s="67" t="s">
        <v>82</v>
      </c>
      <c r="C13" s="23" t="s">
        <v>88</v>
      </c>
      <c r="D13" s="89" t="s">
        <v>94</v>
      </c>
      <c r="E13" s="89" t="s">
        <v>94</v>
      </c>
      <c r="F13" s="89" t="s">
        <v>94</v>
      </c>
      <c r="G13" s="89" t="s">
        <v>97</v>
      </c>
      <c r="H13" s="89" t="s">
        <v>94</v>
      </c>
      <c r="I13" s="89" t="s">
        <v>94</v>
      </c>
      <c r="J13" s="89" t="s">
        <v>94</v>
      </c>
      <c r="K13" s="89" t="s">
        <v>94</v>
      </c>
    </row>
    <row r="14" spans="1:13" ht="99.75" customHeight="1" x14ac:dyDescent="0.25">
      <c r="A14" s="11">
        <v>4</v>
      </c>
      <c r="B14" s="67" t="s">
        <v>83</v>
      </c>
      <c r="C14" s="23" t="s">
        <v>89</v>
      </c>
      <c r="D14" s="89" t="s">
        <v>94</v>
      </c>
      <c r="E14" s="89" t="s">
        <v>94</v>
      </c>
      <c r="F14" s="89" t="s">
        <v>94</v>
      </c>
      <c r="G14" s="89" t="s">
        <v>97</v>
      </c>
      <c r="H14" s="89" t="s">
        <v>94</v>
      </c>
      <c r="I14" s="89" t="s">
        <v>94</v>
      </c>
      <c r="J14" s="89" t="s">
        <v>94</v>
      </c>
      <c r="K14" s="89" t="s">
        <v>94</v>
      </c>
    </row>
    <row r="15" spans="1:13" ht="60.75" customHeight="1" x14ac:dyDescent="0.25">
      <c r="A15" s="11">
        <v>5</v>
      </c>
      <c r="B15" s="67" t="s">
        <v>84</v>
      </c>
      <c r="C15" s="23" t="s">
        <v>91</v>
      </c>
      <c r="D15" s="89" t="s">
        <v>94</v>
      </c>
      <c r="E15" s="89" t="s">
        <v>94</v>
      </c>
      <c r="F15" s="89" t="s">
        <v>94</v>
      </c>
      <c r="G15" s="89" t="s">
        <v>96</v>
      </c>
      <c r="H15" s="89" t="s">
        <v>94</v>
      </c>
      <c r="I15" s="89" t="s">
        <v>94</v>
      </c>
      <c r="J15" s="89" t="s">
        <v>94</v>
      </c>
      <c r="K15" s="89" t="s">
        <v>94</v>
      </c>
    </row>
    <row r="16" spans="1:13" ht="159.75" customHeight="1" x14ac:dyDescent="0.25">
      <c r="A16" s="11">
        <v>6</v>
      </c>
      <c r="B16" s="67" t="s">
        <v>85</v>
      </c>
      <c r="C16" s="23" t="s">
        <v>90</v>
      </c>
      <c r="D16" s="89" t="s">
        <v>94</v>
      </c>
      <c r="E16" s="89" t="s">
        <v>94</v>
      </c>
      <c r="F16" s="89" t="s">
        <v>94</v>
      </c>
      <c r="G16" s="89" t="s">
        <v>95</v>
      </c>
      <c r="H16" s="89" t="s">
        <v>94</v>
      </c>
      <c r="I16" s="89" t="s">
        <v>94</v>
      </c>
      <c r="J16" s="89" t="s">
        <v>94</v>
      </c>
      <c r="K16" s="89" t="s">
        <v>94</v>
      </c>
    </row>
    <row r="17" spans="1:1" x14ac:dyDescent="0.25">
      <c r="A17" s="57" t="s">
        <v>13</v>
      </c>
    </row>
  </sheetData>
  <mergeCells count="5">
    <mergeCell ref="A6:K6"/>
    <mergeCell ref="A8:A9"/>
    <mergeCell ref="B8:B9"/>
    <mergeCell ref="C8:C9"/>
    <mergeCell ref="D8:K8"/>
  </mergeCells>
  <pageMargins left="0.51181102362204722" right="0.19685039370078741" top="0.19685039370078741" bottom="0.19685039370078741" header="0.31496062992125984" footer="0.31496062992125984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90" zoomScaleNormal="90" zoomScaleSheetLayoutView="70" workbookViewId="0">
      <selection activeCell="O8" sqref="O8"/>
    </sheetView>
  </sheetViews>
  <sheetFormatPr defaultColWidth="9.140625" defaultRowHeight="15.75" x14ac:dyDescent="0.25"/>
  <cols>
    <col min="1" max="1" width="9.140625" style="19"/>
    <col min="2" max="2" width="51.7109375" style="19" customWidth="1"/>
    <col min="3" max="3" width="18" style="19" customWidth="1"/>
    <col min="4" max="4" width="12.5703125" style="19" customWidth="1"/>
    <col min="5" max="5" width="13.5703125" style="19" customWidth="1"/>
    <col min="6" max="6" width="16" style="19" customWidth="1"/>
    <col min="7" max="7" width="11.140625" style="19" customWidth="1"/>
    <col min="8" max="8" width="15" style="19" customWidth="1"/>
    <col min="9" max="9" width="12" style="19" customWidth="1"/>
    <col min="10" max="10" width="11.7109375" style="19" customWidth="1"/>
    <col min="11" max="11" width="11.28515625" style="19" customWidth="1"/>
    <col min="12" max="16384" width="9.140625" style="19"/>
  </cols>
  <sheetData>
    <row r="1" spans="1:13" x14ac:dyDescent="0.25">
      <c r="K1" s="20" t="s">
        <v>39</v>
      </c>
    </row>
    <row r="2" spans="1:13" ht="18.75" x14ac:dyDescent="0.25">
      <c r="K2" s="79" t="s">
        <v>106</v>
      </c>
    </row>
    <row r="3" spans="1:13" x14ac:dyDescent="0.25">
      <c r="K3" s="99"/>
    </row>
    <row r="6" spans="1:13" x14ac:dyDescent="0.25">
      <c r="A6" s="121" t="s">
        <v>105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8" spans="1:13" s="21" customFormat="1" ht="47.45" customHeight="1" x14ac:dyDescent="0.25">
      <c r="A8" s="122" t="s">
        <v>12</v>
      </c>
      <c r="B8" s="122" t="s">
        <v>48</v>
      </c>
      <c r="C8" s="122" t="s">
        <v>50</v>
      </c>
      <c r="D8" s="122" t="s">
        <v>34</v>
      </c>
      <c r="E8" s="122"/>
      <c r="F8" s="122"/>
      <c r="G8" s="122"/>
      <c r="H8" s="122"/>
      <c r="I8" s="122" t="s">
        <v>35</v>
      </c>
      <c r="J8" s="122"/>
      <c r="K8" s="122"/>
    </row>
    <row r="9" spans="1:13" s="21" customFormat="1" ht="69.599999999999994" customHeight="1" x14ac:dyDescent="0.25">
      <c r="A9" s="122"/>
      <c r="B9" s="122"/>
      <c r="C9" s="122"/>
      <c r="D9" s="44" t="s">
        <v>43</v>
      </c>
      <c r="E9" s="44" t="s">
        <v>44</v>
      </c>
      <c r="F9" s="44" t="s">
        <v>45</v>
      </c>
      <c r="G9" s="44" t="s">
        <v>46</v>
      </c>
      <c r="H9" s="44" t="s">
        <v>47</v>
      </c>
      <c r="I9" s="44" t="s">
        <v>38</v>
      </c>
      <c r="J9" s="44" t="s">
        <v>36</v>
      </c>
      <c r="K9" s="44" t="s">
        <v>37</v>
      </c>
    </row>
    <row r="10" spans="1:13" s="58" customFormat="1" ht="15" customHeight="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</row>
    <row r="11" spans="1:13" ht="103.5" customHeight="1" x14ac:dyDescent="0.25">
      <c r="A11" s="23">
        <v>1</v>
      </c>
      <c r="B11" s="67" t="s">
        <v>80</v>
      </c>
      <c r="C11" s="23" t="s">
        <v>86</v>
      </c>
      <c r="D11" s="94" t="s">
        <v>100</v>
      </c>
      <c r="E11" s="61" t="s">
        <v>98</v>
      </c>
      <c r="F11" s="23" t="s">
        <v>95</v>
      </c>
      <c r="G11" s="23"/>
      <c r="H11" s="23"/>
      <c r="I11" s="23"/>
      <c r="J11" s="23"/>
      <c r="K11" s="23"/>
      <c r="L11" s="59"/>
      <c r="M11" s="59"/>
    </row>
    <row r="12" spans="1:13" ht="45" customHeight="1" x14ac:dyDescent="0.25">
      <c r="A12" s="65">
        <v>2</v>
      </c>
      <c r="B12" s="67" t="s">
        <v>81</v>
      </c>
      <c r="C12" s="23" t="s">
        <v>87</v>
      </c>
      <c r="D12" s="94" t="s">
        <v>100</v>
      </c>
      <c r="E12" s="61" t="s">
        <v>98</v>
      </c>
      <c r="F12" s="23" t="s">
        <v>96</v>
      </c>
      <c r="G12" s="60"/>
      <c r="H12" s="23"/>
      <c r="I12" s="23"/>
      <c r="J12" s="44"/>
      <c r="K12" s="23"/>
      <c r="L12" s="59"/>
      <c r="M12" s="59"/>
    </row>
    <row r="13" spans="1:13" ht="141.75" customHeight="1" x14ac:dyDescent="0.25">
      <c r="A13" s="45">
        <v>3</v>
      </c>
      <c r="B13" s="67" t="s">
        <v>82</v>
      </c>
      <c r="C13" s="23" t="s">
        <v>88</v>
      </c>
      <c r="D13" s="94" t="s">
        <v>100</v>
      </c>
      <c r="E13" s="61" t="s">
        <v>98</v>
      </c>
      <c r="F13" s="45" t="s">
        <v>95</v>
      </c>
      <c r="G13" s="23"/>
      <c r="H13" s="66"/>
      <c r="I13" s="66"/>
      <c r="J13" s="23"/>
      <c r="K13" s="66"/>
      <c r="L13" s="59"/>
      <c r="M13" s="59"/>
    </row>
    <row r="14" spans="1:13" ht="116.25" customHeight="1" x14ac:dyDescent="0.25">
      <c r="A14" s="45"/>
      <c r="B14" s="67" t="s">
        <v>83</v>
      </c>
      <c r="C14" s="23" t="s">
        <v>89</v>
      </c>
      <c r="D14" s="94" t="s">
        <v>100</v>
      </c>
      <c r="E14" s="61" t="s">
        <v>98</v>
      </c>
      <c r="F14" s="45" t="s">
        <v>96</v>
      </c>
      <c r="G14" s="23"/>
      <c r="H14" s="23"/>
      <c r="I14" s="23"/>
      <c r="J14" s="23"/>
      <c r="K14" s="23"/>
      <c r="L14" s="59"/>
      <c r="M14" s="59"/>
    </row>
    <row r="15" spans="1:13" ht="75.75" customHeight="1" x14ac:dyDescent="0.25">
      <c r="A15" s="23">
        <v>4</v>
      </c>
      <c r="B15" s="67" t="s">
        <v>84</v>
      </c>
      <c r="C15" s="23" t="s">
        <v>91</v>
      </c>
      <c r="D15" s="94" t="s">
        <v>100</v>
      </c>
      <c r="E15" s="61" t="s">
        <v>98</v>
      </c>
      <c r="F15" s="60" t="s">
        <v>95</v>
      </c>
      <c r="G15" s="23"/>
      <c r="H15" s="23"/>
      <c r="I15" s="63"/>
      <c r="J15" s="23"/>
      <c r="K15" s="23"/>
      <c r="L15" s="59"/>
      <c r="M15" s="59"/>
    </row>
    <row r="16" spans="1:13" ht="171.75" customHeight="1" x14ac:dyDescent="0.25">
      <c r="A16" s="23">
        <v>5</v>
      </c>
      <c r="B16" s="67" t="s">
        <v>85</v>
      </c>
      <c r="C16" s="23" t="s">
        <v>90</v>
      </c>
      <c r="D16" s="94" t="s">
        <v>100</v>
      </c>
      <c r="E16" s="61" t="s">
        <v>98</v>
      </c>
      <c r="F16" s="63" t="s">
        <v>99</v>
      </c>
      <c r="G16" s="23"/>
      <c r="H16" s="23"/>
      <c r="I16" s="63"/>
      <c r="J16" s="23"/>
      <c r="K16" s="23"/>
      <c r="L16" s="59"/>
      <c r="M16" s="59"/>
    </row>
    <row r="17" spans="1:11" x14ac:dyDescent="0.25">
      <c r="A17" s="24" t="s">
        <v>13</v>
      </c>
      <c r="F17" s="43"/>
      <c r="G17" s="43"/>
      <c r="H17" s="43"/>
      <c r="I17" s="43"/>
      <c r="J17" s="43"/>
      <c r="K17" s="43"/>
    </row>
  </sheetData>
  <mergeCells count="6">
    <mergeCell ref="A6:K6"/>
    <mergeCell ref="I8:K8"/>
    <mergeCell ref="A8:A9"/>
    <mergeCell ref="B8:B9"/>
    <mergeCell ref="D8:H8"/>
    <mergeCell ref="C8:C9"/>
  </mergeCells>
  <pageMargins left="0.70866141732283472" right="0.19685039370078741" top="0.19685039370078741" bottom="0.19685039370078741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График реализации</vt:lpstr>
      <vt:lpstr>План ввод_вывода ОС</vt:lpstr>
      <vt:lpstr>Источники финансирования</vt:lpstr>
      <vt:lpstr>Этапы строительства</vt:lpstr>
      <vt:lpstr>Этапы проведения торгов</vt:lpstr>
      <vt:lpstr>'График реализации'!Область_печати</vt:lpstr>
      <vt:lpstr>'План ввод_вывода ОС'!Область_печати</vt:lpstr>
      <vt:lpstr>'Этапы проведения торгов'!Область_печати</vt:lpstr>
      <vt:lpstr>'Этапы строительства'!Область_печати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2020-12-21T12:37:42Z</dcterms:modified>
</cp:coreProperties>
</file>